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How it works" sheetId="2" state="visible" r:id="rId2"/>
  </sheets>
  <definedNames>
    <definedName name="_xlnm.Print_Area" localSheetId="0">'Calculator'!$A$1:$F$56</definedName>
  </definedNames>
  <calcPr calcId="124519" fullCalcOnLoad="1"/>
</workbook>
</file>

<file path=xl/styles.xml><?xml version="1.0" encoding="utf-8"?>
<styleSheet xmlns="http://schemas.openxmlformats.org/spreadsheetml/2006/main">
  <numFmts count="4">
    <numFmt numFmtId="164" formatCode="&quot;$&quot;#,##0.00"/>
    <numFmt numFmtId="165" formatCode="&quot;$&quot;#,##0"/>
    <numFmt numFmtId="166" formatCode="0.0%"/>
    <numFmt numFmtId="167" formatCode="0.0&quot; pts&quot;"/>
  </numFmts>
  <fonts count="15">
    <font>
      <name val="Calibri"/>
      <family val="2"/>
      <color theme="1"/>
      <sz val="11"/>
      <scheme val="minor"/>
    </font>
    <font>
      <name val="Calibri"/>
      <b val="1"/>
      <color rgb="00171417"/>
      <sz val="20"/>
    </font>
    <font>
      <name val="Calibri"/>
      <color rgb="005C5870"/>
      <sz val="9"/>
    </font>
    <font>
      <name val="Calibri"/>
      <i val="1"/>
      <color rgb="005C5870"/>
      <sz val="10"/>
    </font>
    <font>
      <name val="Calibri"/>
      <b val="1"/>
      <color rgb="00FFFFFF"/>
      <sz val="11"/>
    </font>
    <font>
      <name val="Calibri"/>
      <color rgb="00171417"/>
      <sz val="11"/>
    </font>
    <font>
      <name val="Calibri"/>
      <b val="1"/>
      <color rgb="00171417"/>
      <sz val="11"/>
    </font>
    <font>
      <name val="Calibri"/>
      <b val="1"/>
      <color rgb="00FFFFFF"/>
      <sz val="10"/>
    </font>
    <font>
      <name val="Calibri"/>
      <i val="1"/>
      <color rgb="005C5870"/>
      <sz val="9"/>
    </font>
    <font>
      <name val="Calibri"/>
      <b val="1"/>
      <color rgb="00171417"/>
      <sz val="18"/>
    </font>
    <font>
      <name val="Calibri"/>
      <color rgb="00171417"/>
      <sz val="10"/>
    </font>
    <font>
      <name val="Calibri"/>
      <b val="1"/>
      <color rgb="007963E9"/>
      <sz val="12"/>
    </font>
    <font>
      <name val="Calibri"/>
      <b val="1"/>
      <color rgb="004D396F"/>
      <sz val="12"/>
    </font>
    <font>
      <name val="Calibri"/>
      <b val="1"/>
      <color rgb="00171417"/>
      <sz val="14"/>
    </font>
    <font>
      <name val="Calibri"/>
      <color rgb="007963E9"/>
      <sz val="12"/>
    </font>
  </fonts>
  <fills count="8">
    <fill>
      <patternFill/>
    </fill>
    <fill>
      <patternFill patternType="gray125"/>
    </fill>
    <fill>
      <patternFill patternType="solid">
        <fgColor rgb="00171417"/>
      </patternFill>
    </fill>
    <fill>
      <patternFill patternType="solid">
        <fgColor rgb="00E2FB70"/>
      </patternFill>
    </fill>
    <fill>
      <patternFill patternType="solid">
        <fgColor rgb="00F4F3F8"/>
      </patternFill>
    </fill>
    <fill>
      <patternFill patternType="solid">
        <fgColor rgb="00FFFFFF"/>
      </patternFill>
    </fill>
    <fill>
      <patternFill patternType="solid">
        <fgColor rgb="007963E9"/>
      </patternFill>
    </fill>
    <fill>
      <patternFill patternType="solid">
        <fgColor rgb="004D396F"/>
      </patternFill>
    </fill>
  </fills>
  <borders count="2">
    <border>
      <left/>
      <right/>
      <top/>
      <bottom/>
      <diagonal/>
    </border>
    <border>
      <left style="thin">
        <color rgb="00DDDCE6"/>
      </left>
      <right style="thin">
        <color rgb="00DDDCE6"/>
      </right>
      <top style="thin">
        <color rgb="00DDDCE6"/>
      </top>
      <bottom style="thin">
        <color rgb="00DDDCE6"/>
      </bottom>
    </border>
  </borders>
  <cellStyleXfs count="1">
    <xf numFmtId="0" fontId="0" fillId="0" borderId="0"/>
  </cellStyleXfs>
  <cellXfs count="31">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wrapText="1"/>
    </xf>
    <xf numFmtId="0" fontId="4" fillId="2" borderId="0" applyAlignment="1" pivotButton="0" quotePrefix="0" xfId="0">
      <alignment vertical="center"/>
    </xf>
    <xf numFmtId="0" fontId="5" fillId="0" borderId="0" applyAlignment="1" pivotButton="0" quotePrefix="0" xfId="0">
      <alignment vertical="center"/>
    </xf>
    <xf numFmtId="3" fontId="6" fillId="3" borderId="1" applyAlignment="1" pivotButton="0" quotePrefix="0" xfId="0">
      <alignment horizontal="right" vertical="center"/>
    </xf>
    <xf numFmtId="164" fontId="6" fillId="3" borderId="1" applyAlignment="1" pivotButton="0" quotePrefix="0" xfId="0">
      <alignment horizontal="right" vertical="center"/>
    </xf>
    <xf numFmtId="3" fontId="6" fillId="4" borderId="1" applyAlignment="1" pivotButton="0" quotePrefix="0" xfId="0">
      <alignment horizontal="right" vertical="center"/>
    </xf>
    <xf numFmtId="3" fontId="5" fillId="4" borderId="1" applyAlignment="1" pivotButton="0" quotePrefix="0" xfId="0">
      <alignment horizontal="right" vertical="center"/>
    </xf>
    <xf numFmtId="165" fontId="6" fillId="3" borderId="1" applyAlignment="1" pivotButton="0" quotePrefix="0" xfId="0">
      <alignment horizontal="right" vertical="center"/>
    </xf>
    <xf numFmtId="165" fontId="5" fillId="4" borderId="1" applyAlignment="1" pivotButton="0" quotePrefix="0" xfId="0">
      <alignment horizontal="right" vertical="center"/>
    </xf>
    <xf numFmtId="0" fontId="6" fillId="4" borderId="1" applyAlignment="1" pivotButton="0" quotePrefix="0" xfId="0">
      <alignment horizontal="right" vertical="center"/>
    </xf>
    <xf numFmtId="166" fontId="5" fillId="4" borderId="1" applyAlignment="1" pivotButton="0" quotePrefix="0" xfId="0">
      <alignment horizontal="right" vertical="center"/>
    </xf>
    <xf numFmtId="0" fontId="7" fillId="5" borderId="0" applyAlignment="1" pivotButton="0" quotePrefix="0" xfId="0">
      <alignment horizontal="center" vertical="center" wrapText="1"/>
    </xf>
    <xf numFmtId="0" fontId="7" fillId="6" borderId="0" applyAlignment="1" pivotButton="0" quotePrefix="0" xfId="0">
      <alignment horizontal="center" vertical="center" wrapText="1"/>
    </xf>
    <xf numFmtId="0" fontId="7" fillId="7" borderId="0" applyAlignment="1" pivotButton="0" quotePrefix="0" xfId="0">
      <alignment horizontal="center" vertical="center" wrapText="1"/>
    </xf>
    <xf numFmtId="164" fontId="5" fillId="4" borderId="1" applyAlignment="1" pivotButton="0" quotePrefix="0" xfId="0">
      <alignment horizontal="right" vertical="center"/>
    </xf>
    <xf numFmtId="166" fontId="6" fillId="4" borderId="1" applyAlignment="1" pivotButton="0" quotePrefix="0" xfId="0">
      <alignment horizontal="right" vertical="center"/>
    </xf>
    <xf numFmtId="167" fontId="5" fillId="4" borderId="1" applyAlignment="1" pivotButton="0" quotePrefix="0" xfId="0">
      <alignment horizontal="right" vertical="center"/>
    </xf>
    <xf numFmtId="167" fontId="6" fillId="4" borderId="1" applyAlignment="1" pivotButton="0" quotePrefix="0" xfId="0">
      <alignment horizontal="right" vertical="center"/>
    </xf>
    <xf numFmtId="0" fontId="8" fillId="0" borderId="0" applyAlignment="1" pivotButton="0" quotePrefix="0" xfId="0">
      <alignment vertical="center" wrapText="1"/>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12" fillId="0" borderId="0"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horizontal="center" vertical="top"/>
    </xf>
    <xf numFmtId="0" fontId="3"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6"/>
  <sheetViews>
    <sheetView showGridLines="0" workbookViewId="0">
      <selection activeCell="A1" sqref="A1"/>
    </sheetView>
  </sheetViews>
  <sheetFormatPr baseColWidth="8" defaultRowHeight="15"/>
  <cols>
    <col width="52" customWidth="1" min="1" max="1"/>
    <col width="17" customWidth="1" min="2" max="2"/>
    <col width="19" customWidth="1" min="3" max="3"/>
    <col width="19" customWidth="1" min="4" max="4"/>
    <col width="19" customWidth="1" min="5" max="5"/>
    <col width="17" customWidth="1" min="6" max="6"/>
  </cols>
  <sheetData>
    <row r="1">
      <c r="A1" s="1" t="inlineStr">
        <is>
          <t>Anti-dilution calculator</t>
        </is>
      </c>
    </row>
    <row r="2">
      <c r="A2" s="2" t="inlineStr">
        <is>
          <t>By Waveup · waveup.com/blog/down-round · 2026</t>
        </is>
      </c>
    </row>
    <row r="3" ht="30" customHeight="1">
      <c r="A3" s="3" t="inlineStr">
        <is>
          <t>Fill in the lime cells. Everything else is calculated. The example is a fictional startup: replace it with your own cap table.</t>
        </is>
      </c>
    </row>
    <row r="5" ht="22" customHeight="1">
      <c r="A5" s="4" t="inlineStr">
        <is>
          <t>1. Your cap table before the new round (fully diluted)</t>
        </is>
      </c>
      <c r="B5" s="4" t="n"/>
      <c r="C5" s="4" t="n"/>
      <c r="D5" s="4" t="n"/>
      <c r="E5" s="4" t="n"/>
      <c r="F5" s="4" t="n"/>
    </row>
    <row r="6">
      <c r="A6" s="5" t="inlineStr">
        <is>
          <t>Founders' shares (common)</t>
        </is>
      </c>
      <c r="B6" s="6" t="n">
        <v>5500000</v>
      </c>
    </row>
    <row r="7">
      <c r="A7" s="5" t="inlineStr">
        <is>
          <t>Other common shares (angels, advisers, converted SAFEs)</t>
        </is>
      </c>
      <c r="B7" s="6" t="n">
        <v>0</v>
      </c>
    </row>
    <row r="8">
      <c r="A8" s="5" t="inlineStr">
        <is>
          <t>Options granted to the team</t>
        </is>
      </c>
      <c r="B8" s="6" t="n">
        <v>1000000</v>
      </c>
    </row>
    <row r="9">
      <c r="A9" s="5" t="inlineStr">
        <is>
          <t>Unallocated option pool</t>
        </is>
      </c>
      <c r="B9" s="6" t="n">
        <v>500000</v>
      </c>
    </row>
    <row r="10">
      <c r="A10" s="5" t="inlineStr">
        <is>
          <t>Earlier preferred series (e.g. Seed): shares</t>
        </is>
      </c>
      <c r="B10" s="6" t="n">
        <v>1000000</v>
      </c>
    </row>
    <row r="11">
      <c r="A11" s="5" t="inlineStr">
        <is>
          <t>Earlier preferred series: price paid per share</t>
        </is>
      </c>
      <c r="B11" s="7" t="n">
        <v>1</v>
      </c>
    </row>
    <row r="12">
      <c r="A12" s="5" t="inlineStr">
        <is>
          <t>Latest preferred series (e.g. Series A): shares</t>
        </is>
      </c>
      <c r="B12" s="6" t="n">
        <v>2000000</v>
      </c>
    </row>
    <row r="13">
      <c r="A13" s="5" t="inlineStr">
        <is>
          <t>Latest preferred series: price paid per share</t>
        </is>
      </c>
      <c r="B13" s="7" t="n">
        <v>4</v>
      </c>
    </row>
    <row r="14">
      <c r="A14" s="5" t="inlineStr">
        <is>
          <t>Total shares, fully diluted</t>
        </is>
      </c>
      <c r="B14" s="8">
        <f>B6+B7+B8+B9+B10+B12</f>
        <v/>
      </c>
    </row>
    <row r="15">
      <c r="A15" s="5" t="inlineStr">
        <is>
          <t>Shares already issued (no options, no pool)</t>
        </is>
      </c>
      <c r="B15" s="9">
        <f>B6+B7+B10+B12</f>
        <v/>
      </c>
    </row>
    <row r="17" ht="22" customHeight="1">
      <c r="A17" s="4" t="inlineStr">
        <is>
          <t>2. The new round</t>
        </is>
      </c>
      <c r="B17" s="4" t="n"/>
      <c r="C17" s="4" t="n"/>
      <c r="D17" s="4" t="n"/>
      <c r="E17" s="4" t="n"/>
      <c r="F17" s="4" t="n"/>
    </row>
    <row r="18">
      <c r="A18" s="5" t="inlineStr">
        <is>
          <t>New price per share</t>
        </is>
      </c>
      <c r="B18" s="7" t="n">
        <v>2.4</v>
      </c>
    </row>
    <row r="19">
      <c r="A19" s="5" t="inlineStr">
        <is>
          <t>New money raised</t>
        </is>
      </c>
      <c r="B19" s="10" t="n">
        <v>6000000</v>
      </c>
    </row>
    <row r="20">
      <c r="A20" s="5" t="inlineStr">
        <is>
          <t>New options added to the pool in this round (optional)</t>
        </is>
      </c>
      <c r="B20" s="6" t="n">
        <v>0</v>
      </c>
    </row>
    <row r="21">
      <c r="A21" s="5" t="inlineStr">
        <is>
          <t>New shares for the new investors</t>
        </is>
      </c>
      <c r="B21" s="9">
        <f>IF(B18&gt;0,B19/B18,0)</f>
        <v/>
      </c>
    </row>
    <row r="22">
      <c r="A22" s="5" t="inlineStr">
        <is>
          <t>Pre-money valuation at the new price</t>
        </is>
      </c>
      <c r="B22" s="11">
        <f>B14*B18</f>
        <v/>
      </c>
    </row>
    <row r="23">
      <c r="A23" s="5" t="inlineStr">
        <is>
          <t>Post-money valuation at the new price</t>
        </is>
      </c>
      <c r="B23" s="11">
        <f>B22+B19</f>
        <v/>
      </c>
    </row>
    <row r="24">
      <c r="A24" s="5" t="inlineStr">
        <is>
          <t>Valuation at the latest series' price</t>
        </is>
      </c>
      <c r="B24" s="11">
        <f>B14*B13</f>
        <v/>
      </c>
    </row>
    <row r="25">
      <c r="A25" s="5" t="inlineStr">
        <is>
          <t>Is it a down round?</t>
        </is>
      </c>
      <c r="B25" s="12">
        <f>IF(B18&lt;B13,"Yes","No")</f>
        <v/>
      </c>
    </row>
    <row r="26">
      <c r="A26" s="5" t="inlineStr">
        <is>
          <t>Price cut versus the latest series' price</t>
        </is>
      </c>
      <c r="B26" s="13">
        <f>IF(B13&gt;0,MAX(0,1-B18/B13),0)</f>
        <v/>
      </c>
    </row>
    <row r="28" ht="22" customHeight="1">
      <c r="A28" s="4" t="inlineStr">
        <is>
          <t>3. New conversion price, by type of anti-dilution</t>
        </is>
      </c>
      <c r="B28" s="4" t="n"/>
      <c r="C28" s="4" t="n"/>
      <c r="D28" s="4" t="n"/>
      <c r="E28" s="4" t="n"/>
      <c r="F28" s="4" t="n"/>
    </row>
    <row r="29" ht="32" customHeight="1">
      <c r="A29" s="14" t="inlineStr"/>
      <c r="B29" s="15" t="inlineStr">
        <is>
          <t>No protection</t>
        </is>
      </c>
      <c r="C29" s="15" t="inlineStr">
        <is>
          <t>Broad-based weighted average</t>
        </is>
      </c>
      <c r="D29" s="15" t="inlineStr">
        <is>
          <t>Narrow-based weighted average</t>
        </is>
      </c>
      <c r="E29" s="16" t="inlineStr">
        <is>
          <t>Full ratchet</t>
        </is>
      </c>
      <c r="F29" s="14" t="inlineStr"/>
    </row>
    <row r="30">
      <c r="A30" s="5" t="inlineStr">
        <is>
          <t>Latest series (Series A): new conversion price</t>
        </is>
      </c>
      <c r="B30" s="17">
        <f>$B$13</f>
        <v/>
      </c>
      <c r="C30" s="17">
        <f>IF(AND($B$18&lt;$B$13,$B$13&gt;0),$B$13*($B$14+$B$19/$B$13)/($B$14+$B$21),$B$13)</f>
        <v/>
      </c>
      <c r="D30" s="17">
        <f>IF(AND($B$18&lt;$B$13,$B$13&gt;0),$B$13*($B$15+$B$19/$B$13)/($B$15+$B$21),$B$13)</f>
        <v/>
      </c>
      <c r="E30" s="17">
        <f>IF($B$18&lt;$B$13,$B$18,$B$13)</f>
        <v/>
      </c>
    </row>
    <row r="31">
      <c r="A31" s="5" t="inlineStr">
        <is>
          <t>Latest series (Series A): shares after the adjustment</t>
        </is>
      </c>
      <c r="B31" s="9">
        <f>IF(B30&gt;0,$B$12*$B$13/B30,$B$12)</f>
        <v/>
      </c>
      <c r="C31" s="9">
        <f>IF(C30&gt;0,$B$12*$B$13/C30,$B$12)</f>
        <v/>
      </c>
      <c r="D31" s="9">
        <f>IF(D30&gt;0,$B$12*$B$13/D30,$B$12)</f>
        <v/>
      </c>
      <c r="E31" s="9">
        <f>IF(E30&gt;0,$B$12*$B$13/E30,$B$12)</f>
        <v/>
      </c>
    </row>
    <row r="32">
      <c r="A32" s="5" t="inlineStr">
        <is>
          <t>Latest series (Series A): extra shares</t>
        </is>
      </c>
      <c r="B32" s="9">
        <f>B31-$B$12</f>
        <v/>
      </c>
      <c r="C32" s="9">
        <f>C31-$B$12</f>
        <v/>
      </c>
      <c r="D32" s="9">
        <f>D31-$B$12</f>
        <v/>
      </c>
      <c r="E32" s="9">
        <f>E31-$B$12</f>
        <v/>
      </c>
    </row>
    <row r="33">
      <c r="A33" s="5" t="inlineStr">
        <is>
          <t>Earlier series (Seed): new conversion price</t>
        </is>
      </c>
      <c r="B33" s="17">
        <f>$B$11</f>
        <v/>
      </c>
      <c r="C33" s="17">
        <f>IF(AND($B$18&lt;$B$11,$B$11&gt;0),$B$11*($B$14+$B$19/$B$11)/($B$14+$B$21),$B$11)</f>
        <v/>
      </c>
      <c r="D33" s="17">
        <f>IF(AND($B$18&lt;$B$11,$B$11&gt;0),$B$11*($B$15+$B$19/$B$11)/($B$15+$B$21),$B$11)</f>
        <v/>
      </c>
      <c r="E33" s="17">
        <f>IF($B$18&lt;$B$11,$B$18,$B$11)</f>
        <v/>
      </c>
    </row>
    <row r="34">
      <c r="A34" s="5" t="inlineStr">
        <is>
          <t>Earlier series (Seed): shares after the adjustment</t>
        </is>
      </c>
      <c r="B34" s="9">
        <f>IF(B33&gt;0,$B$10*$B$11/B33,$B$10)</f>
        <v/>
      </c>
      <c r="C34" s="9">
        <f>IF(C33&gt;0,$B$10*$B$11/C33,$B$10)</f>
        <v/>
      </c>
      <c r="D34" s="9">
        <f>IF(D33&gt;0,$B$10*$B$11/D33,$B$10)</f>
        <v/>
      </c>
      <c r="E34" s="9">
        <f>IF(E33&gt;0,$B$10*$B$11/E33,$B$10)</f>
        <v/>
      </c>
    </row>
    <row r="35">
      <c r="A35" s="5" t="inlineStr">
        <is>
          <t>Earlier series (Seed): extra shares</t>
        </is>
      </c>
      <c r="B35" s="9">
        <f>B34-$B$10</f>
        <v/>
      </c>
      <c r="C35" s="9">
        <f>C34-$B$10</f>
        <v/>
      </c>
      <c r="D35" s="9">
        <f>D34-$B$10</f>
        <v/>
      </c>
      <c r="E35" s="9">
        <f>E34-$B$10</f>
        <v/>
      </c>
    </row>
    <row r="37" ht="22" customHeight="1">
      <c r="A37" s="4" t="inlineStr">
        <is>
          <t>4. Who owns what after the round (fully diluted)</t>
        </is>
      </c>
      <c r="B37" s="4" t="n"/>
      <c r="C37" s="4" t="n"/>
      <c r="D37" s="4" t="n"/>
      <c r="E37" s="4" t="n"/>
      <c r="F37" s="4" t="n"/>
    </row>
    <row r="38" ht="32" customHeight="1">
      <c r="A38" s="14" t="inlineStr"/>
      <c r="B38" s="15" t="inlineStr">
        <is>
          <t>Before the round</t>
        </is>
      </c>
      <c r="C38" s="15" t="inlineStr">
        <is>
          <t>After: no protection</t>
        </is>
      </c>
      <c r="D38" s="15" t="inlineStr">
        <is>
          <t>After: broad-based</t>
        </is>
      </c>
      <c r="E38" s="15" t="inlineStr">
        <is>
          <t>After: narrow-based</t>
        </is>
      </c>
      <c r="F38" s="16" t="inlineStr">
        <is>
          <t>After: full ratchet</t>
        </is>
      </c>
    </row>
    <row r="39">
      <c r="A39" s="5" t="inlineStr">
        <is>
          <t>Total shares</t>
        </is>
      </c>
      <c r="B39" s="8">
        <f>B14</f>
        <v/>
      </c>
      <c r="C39" s="8">
        <f>$B$6+$B$7+$B$8+$B$9+$B$20+B34+B31+$B$21</f>
        <v/>
      </c>
      <c r="D39" s="8">
        <f>$B$6+$B$7+$B$8+$B$9+$B$20+C34+C31+$B$21</f>
        <v/>
      </c>
      <c r="E39" s="8">
        <f>$B$6+$B$7+$B$8+$B$9+$B$20+D34+D31+$B$21</f>
        <v/>
      </c>
      <c r="F39" s="8">
        <f>$B$6+$B$7+$B$8+$B$9+$B$20+E34+E31+$B$21</f>
        <v/>
      </c>
    </row>
    <row r="40">
      <c r="A40" s="5" t="inlineStr">
        <is>
          <t>Founders</t>
        </is>
      </c>
      <c r="B40" s="13">
        <f>IF(B$39&gt;0,$B$6/B$39,0)</f>
        <v/>
      </c>
      <c r="C40" s="13">
        <f>IF(C$39&gt;0,$B$6/C$39,0)</f>
        <v/>
      </c>
      <c r="D40" s="13">
        <f>IF(D$39&gt;0,$B$6/D$39,0)</f>
        <v/>
      </c>
      <c r="E40" s="13">
        <f>IF(E$39&gt;0,$B$6/E$39,0)</f>
        <v/>
      </c>
      <c r="F40" s="13">
        <f>IF(F$39&gt;0,$B$6/F$39,0)</f>
        <v/>
      </c>
    </row>
    <row r="41">
      <c r="A41" s="5" t="inlineStr">
        <is>
          <t>Other common shareholders</t>
        </is>
      </c>
      <c r="B41" s="13">
        <f>IF(B$39&gt;0,$B$7/B$39,0)</f>
        <v/>
      </c>
      <c r="C41" s="13">
        <f>IF(C$39&gt;0,$B$7/C$39,0)</f>
        <v/>
      </c>
      <c r="D41" s="13">
        <f>IF(D$39&gt;0,$B$7/D$39,0)</f>
        <v/>
      </c>
      <c r="E41" s="13">
        <f>IF(E$39&gt;0,$B$7/E$39,0)</f>
        <v/>
      </c>
      <c r="F41" s="13">
        <f>IF(F$39&gt;0,$B$7/F$39,0)</f>
        <v/>
      </c>
    </row>
    <row r="42">
      <c r="A42" s="5" t="inlineStr">
        <is>
          <t>Team options (granted, pool and new)</t>
        </is>
      </c>
      <c r="B42" s="13">
        <f>IF(B$39&gt;0,($B$8+$B$9)/B$39,0)</f>
        <v/>
      </c>
      <c r="C42" s="13">
        <f>IF(C$39&gt;0,($B$8+$B$9+$B$20)/C$39,0)</f>
        <v/>
      </c>
      <c r="D42" s="13">
        <f>IF(D$39&gt;0,($B$8+$B$9+$B$20)/D$39,0)</f>
        <v/>
      </c>
      <c r="E42" s="13">
        <f>IF(E$39&gt;0,($B$8+$B$9+$B$20)/E$39,0)</f>
        <v/>
      </c>
      <c r="F42" s="13">
        <f>IF(F$39&gt;0,($B$8+$B$9+$B$20)/F$39,0)</f>
        <v/>
      </c>
    </row>
    <row r="43">
      <c r="A43" s="5" t="inlineStr">
        <is>
          <t>Earlier series (Seed)</t>
        </is>
      </c>
      <c r="B43" s="13">
        <f>IF(B$39&gt;0,$B$10/B$39,0)</f>
        <v/>
      </c>
      <c r="C43" s="13">
        <f>IF(C$39&gt;0,B34/C$39,0)</f>
        <v/>
      </c>
      <c r="D43" s="13">
        <f>IF(D$39&gt;0,C34/D$39,0)</f>
        <v/>
      </c>
      <c r="E43" s="13">
        <f>IF(E$39&gt;0,D34/E$39,0)</f>
        <v/>
      </c>
      <c r="F43" s="13">
        <f>IF(F$39&gt;0,E34/F$39,0)</f>
        <v/>
      </c>
    </row>
    <row r="44">
      <c r="A44" s="5" t="inlineStr">
        <is>
          <t>Latest series (Series A)</t>
        </is>
      </c>
      <c r="B44" s="13">
        <f>IF(B$39&gt;0,$B$12/B$39,0)</f>
        <v/>
      </c>
      <c r="C44" s="13">
        <f>IF(C$39&gt;0,B31/C$39,0)</f>
        <v/>
      </c>
      <c r="D44" s="13">
        <f>IF(D$39&gt;0,C31/D$39,0)</f>
        <v/>
      </c>
      <c r="E44" s="13">
        <f>IF(E$39&gt;0,D31/E$39,0)</f>
        <v/>
      </c>
      <c r="F44" s="13">
        <f>IF(F$39&gt;0,E31/F$39,0)</f>
        <v/>
      </c>
    </row>
    <row r="45">
      <c r="A45" s="5" t="inlineStr">
        <is>
          <t>New investors</t>
        </is>
      </c>
      <c r="B45" s="13" t="n">
        <v>0</v>
      </c>
      <c r="C45" s="13">
        <f>IF(C$39&gt;0,$B$21/C$39,0)</f>
        <v/>
      </c>
      <c r="D45" s="13">
        <f>IF(D$39&gt;0,$B$21/D$39,0)</f>
        <v/>
      </c>
      <c r="E45" s="13">
        <f>IF(E$39&gt;0,$B$21/E$39,0)</f>
        <v/>
      </c>
      <c r="F45" s="13">
        <f>IF(F$39&gt;0,$B$21/F$39,0)</f>
        <v/>
      </c>
    </row>
    <row r="46">
      <c r="A46" s="5" t="inlineStr">
        <is>
          <t>Total</t>
        </is>
      </c>
      <c r="B46" s="18">
        <f>SUM(B40:B45)</f>
        <v/>
      </c>
      <c r="C46" s="18">
        <f>SUM(C40:C45)</f>
        <v/>
      </c>
      <c r="D46" s="18">
        <f>SUM(D40:D45)</f>
        <v/>
      </c>
      <c r="E46" s="18">
        <f>SUM(E40:E45)</f>
        <v/>
      </c>
      <c r="F46" s="18">
        <f>SUM(F40:F45)</f>
        <v/>
      </c>
    </row>
    <row r="48" ht="22" customHeight="1">
      <c r="A48" s="4" t="inlineStr">
        <is>
          <t>5. What it means</t>
        </is>
      </c>
      <c r="B48" s="4" t="n"/>
      <c r="C48" s="4" t="n"/>
      <c r="D48" s="4" t="n"/>
      <c r="E48" s="4" t="n"/>
      <c r="F48" s="4" t="n"/>
    </row>
    <row r="49" ht="32" customHeight="1">
      <c r="A49" s="14" t="inlineStr"/>
      <c r="B49" s="14" t="inlineStr"/>
      <c r="C49" s="15" t="inlineStr">
        <is>
          <t>No protection</t>
        </is>
      </c>
      <c r="D49" s="15" t="inlineStr">
        <is>
          <t>Broad-based</t>
        </is>
      </c>
      <c r="E49" s="15" t="inlineStr">
        <is>
          <t>Narrow-based</t>
        </is>
      </c>
      <c r="F49" s="16" t="inlineStr">
        <is>
          <t>Full ratchet</t>
        </is>
      </c>
    </row>
    <row r="50">
      <c r="A50" s="5" t="inlineStr">
        <is>
          <t>Founders' stake lost to anti-dilution (vs no protection)</t>
        </is>
      </c>
      <c r="C50" s="19">
        <f>0</f>
        <v/>
      </c>
      <c r="D50" s="20">
        <f>($C$40-D40)*100</f>
        <v/>
      </c>
      <c r="E50" s="20">
        <f>($C$40-E40)*100</f>
        <v/>
      </c>
      <c r="F50" s="20">
        <f>($C$40-F40)*100</f>
        <v/>
      </c>
    </row>
    <row r="51">
      <c r="A51" s="5" t="inlineStr">
        <is>
          <t>Latest series' stake, valued at the new price</t>
        </is>
      </c>
      <c r="C51" s="11">
        <f>B31*$B$18</f>
        <v/>
      </c>
      <c r="D51" s="11">
        <f>C31*$B$18</f>
        <v/>
      </c>
      <c r="E51" s="11">
        <f>D31*$B$18</f>
        <v/>
      </c>
      <c r="F51" s="11">
        <f>E31*$B$18</f>
        <v/>
      </c>
    </row>
    <row r="52">
      <c r="A52" s="5" t="inlineStr">
        <is>
          <t>Latest series' original investment</t>
        </is>
      </c>
      <c r="C52" s="11">
        <f>$B$12*$B$13</f>
        <v/>
      </c>
    </row>
    <row r="54" ht="18" customHeight="1">
      <c r="A54" s="21" t="inlineStr">
        <is>
          <t>Simplified model, not legal advice. The new price is held fixed: in a real round the new investor may ask for a lower price to cover the extra shares. Your articles or certificate of incorporation set the exact formula and the share issues that don't trigger it. See the "How it works" sheet.</t>
        </is>
      </c>
    </row>
    <row r="55"/>
    <row r="56"/>
  </sheetData>
  <mergeCells count="2">
    <mergeCell ref="A3:F3"/>
    <mergeCell ref="A54:F56"/>
  </mergeCells>
  <dataValidations count="1">
    <dataValidation sqref="B6 B7 B8 B9 B10 B11 B12 B13 B18 B19 B20" showDropDown="0" showInputMessage="0" showErrorMessage="1" allowBlank="0" errorTitle="Check this cell" error="Enter a number of zero or more." type="decimal" operator="greaterThanOrEqual">
      <formula1>0</formula1>
    </dataValidation>
  </dataValidation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fitToPage="1"/>
  </sheetPr>
  <dimension ref="A1:B37"/>
  <sheetViews>
    <sheetView showGridLines="0" workbookViewId="0">
      <selection activeCell="A1" sqref="A1"/>
    </sheetView>
  </sheetViews>
  <sheetFormatPr baseColWidth="8" defaultRowHeight="15"/>
  <cols>
    <col width="4" customWidth="1" min="1" max="1"/>
    <col width="110" customWidth="1" min="2" max="2"/>
  </cols>
  <sheetData>
    <row r="1">
      <c r="B1" s="22" t="inlineStr">
        <is>
          <t>How the calculator works</t>
        </is>
      </c>
    </row>
    <row r="2">
      <c r="B2" s="23" t="inlineStr"/>
    </row>
    <row r="3">
      <c r="B3" s="24" t="inlineStr">
        <is>
          <t>Broad-based weighted average (the market standard)</t>
        </is>
      </c>
    </row>
    <row r="4">
      <c r="B4" s="25" t="inlineStr">
        <is>
          <t>New conversion price = old price × (A + B) ÷ (A + C)</t>
        </is>
      </c>
    </row>
    <row r="5">
      <c r="B5" s="26" t="inlineStr">
        <is>
          <t>A = all shares before the round, fully diluted: issued shares, options and the unallocated pool.</t>
        </is>
      </c>
    </row>
    <row r="6">
      <c r="B6" s="26" t="inlineStr">
        <is>
          <t>B = the shares the new money would buy at the old price (new money ÷ old price).</t>
        </is>
      </c>
    </row>
    <row r="7">
      <c r="B7" s="26" t="inlineStr">
        <is>
          <t>C = the shares the new investors actually get (new money ÷ new price).</t>
        </is>
      </c>
    </row>
    <row r="8">
      <c r="B8" s="23" t="inlineStr"/>
    </row>
    <row r="9">
      <c r="B9" s="24" t="inlineStr">
        <is>
          <t>Narrow-based weighted average</t>
        </is>
      </c>
    </row>
    <row r="10">
      <c r="B10" s="26" t="inlineStr">
        <is>
          <t>The same formula, but A counts only shares already issued. A smaller A gives a bigger adjustment.</t>
        </is>
      </c>
    </row>
    <row r="11">
      <c r="B11" s="23" t="inlineStr"/>
    </row>
    <row r="12">
      <c r="B12" s="27" t="inlineStr">
        <is>
          <t>Full ratchet</t>
        </is>
      </c>
    </row>
    <row r="13">
      <c r="B13" s="26" t="inlineStr">
        <is>
          <t>The old price drops all the way to the new price, however small the new round is.</t>
        </is>
      </c>
    </row>
    <row r="14">
      <c r="B14" s="23" t="inlineStr"/>
    </row>
    <row r="15">
      <c r="B15" s="24" t="inlineStr">
        <is>
          <t>Who gets protection</t>
        </is>
      </c>
    </row>
    <row r="16">
      <c r="B16" s="26" t="inlineStr">
        <is>
          <t>Only preferred investors who paid more than the new price. Founders and employees usually hold common shares and get none.</t>
        </is>
      </c>
    </row>
    <row r="17">
      <c r="B17" s="23" t="inlineStr"/>
    </row>
    <row r="18">
      <c r="B18" s="24" t="inlineStr">
        <is>
          <t>What the calculator assumes</t>
        </is>
      </c>
    </row>
    <row r="19">
      <c r="B19" s="26" t="inlineStr">
        <is>
          <t>Each preferred share converts into one common share before any adjustment.</t>
        </is>
      </c>
    </row>
    <row r="20">
      <c r="B20" s="26" t="inlineStr">
        <is>
          <t>The new price is fixed. Real rounds sometimes lower it to cover the extra shares.</t>
        </is>
      </c>
    </row>
    <row r="21">
      <c r="B21" s="26" t="inlineStr">
        <is>
          <t>New options added in the round dilute everyone, including the new investors.</t>
        </is>
      </c>
    </row>
    <row r="22">
      <c r="B22" s="26" t="inlineStr">
        <is>
          <t>SAFEs or notes converting in this round go in "Other common shares".</t>
        </is>
      </c>
    </row>
    <row r="23">
      <c r="B23" s="26" t="inlineStr">
        <is>
          <t>Waivers, pay-to-play and carve-outs are not modelled. Check your own documents.</t>
        </is>
      </c>
    </row>
    <row r="24">
      <c r="B24" s="23" t="inlineStr"/>
    </row>
    <row r="25">
      <c r="B25" s="28" t="inlineStr">
        <is>
          <t>Checklist: before you agree to a down round</t>
        </is>
      </c>
    </row>
    <row r="26">
      <c r="A26" s="29" t="inlineStr">
        <is>
          <t>☐</t>
        </is>
      </c>
      <c r="B26" s="26" t="inlineStr">
        <is>
          <t>1. Run this calculator with your real cap table, including SAFEs and notes that convert in the round.</t>
        </is>
      </c>
    </row>
    <row r="27">
      <c r="A27" s="29" t="inlineStr">
        <is>
          <t>☐</t>
        </is>
      </c>
      <c r="B27" s="26" t="inlineStr">
        <is>
          <t>2. Read the anti-dilution clause in your articles or certificate of incorporation: broad-based, narrow-based or full ratchet?</t>
        </is>
      </c>
    </row>
    <row r="28">
      <c r="A28" s="29" t="inlineStr">
        <is>
          <t>☐</t>
        </is>
      </c>
      <c r="B28" s="26" t="inlineStr">
        <is>
          <t>3. Check which share issues are carved out, so they don't trigger an adjustment (option grants, for example).</t>
        </is>
      </c>
    </row>
    <row r="29">
      <c r="A29" s="29" t="inlineStr">
        <is>
          <t>☐</t>
        </is>
      </c>
      <c r="B29" s="26" t="inlineStr">
        <is>
          <t>4. Get a professional valuation, so you can argue the price with evidence.</t>
        </is>
      </c>
    </row>
    <row r="30">
      <c r="A30" s="29" t="inlineStr">
        <is>
          <t>☐</t>
        </is>
      </c>
      <c r="B30" s="26" t="inlineStr">
        <is>
          <t>5. Talk to more than one investor. A second offer is your best leverage.</t>
        </is>
      </c>
    </row>
    <row r="31">
      <c r="A31" s="29" t="inlineStr">
        <is>
          <t>☐</t>
        </is>
      </c>
      <c r="B31" s="26" t="inlineStr">
        <is>
          <t>6. Offer existing investors their pro rata, and ask them to waive or soften anti-dilution (pay-to-play is one way).</t>
        </is>
      </c>
    </row>
    <row r="32">
      <c r="A32" s="29" t="inlineStr">
        <is>
          <t>☐</t>
        </is>
      </c>
      <c r="B32" s="26" t="inlineStr">
        <is>
          <t>7. Get approval from directors who aren't investing in the round, and record it in the minutes.</t>
        </is>
      </c>
    </row>
    <row r="33">
      <c r="A33" s="29" t="inlineStr">
        <is>
          <t>☐</t>
        </is>
      </c>
      <c r="B33" s="26" t="inlineStr">
        <is>
          <t>8. Size the option pool for new grants or a repricing before you announce the round.</t>
        </is>
      </c>
    </row>
    <row r="34">
      <c r="A34" s="29" t="inlineStr">
        <is>
          <t>☐</t>
        </is>
      </c>
      <c r="B34" s="26" t="inlineStr">
        <is>
          <t>9. Tell the team first: why the price fell, what the money buys and what happens to their options.</t>
        </is>
      </c>
    </row>
    <row r="35">
      <c r="A35" s="29" t="inlineStr">
        <is>
          <t>☐</t>
        </is>
      </c>
      <c r="B35" s="26" t="inlineStr">
        <is>
          <t>10. Raise enough for about 24 months of runway, and set milestones the next round will pay for.</t>
        </is>
      </c>
    </row>
    <row r="37">
      <c r="B37" s="30" t="inlineStr">
        <is>
          <t>Facing a down round? Waveup builds the valuation, the model and the cap table scenarios before you negotiate: waveup.com/business-valuation-services/</t>
        </is>
      </c>
    </row>
  </sheetData>
  <pageMargins left="0.75" right="0.75" top="1" bottom="1" header="0.5" footer="0.5"/>
  <pageSetup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Waveup</dc:creator>
  <dc:title xmlns:dc="http://purl.org/dc/elements/1.1/">Anti-dilution calculator (2026)</dc:title>
  <dcterms:created xmlns:dcterms="http://purl.org/dc/terms/" xmlns:xsi="http://www.w3.org/2001/XMLSchema-instance" xsi:type="dcterms:W3CDTF">2026-10-17T20:00:12Z</dcterms:created>
  <dcterms:modified xmlns:dcterms="http://purl.org/dc/terms/" xmlns:xsi="http://www.w3.org/2001/XMLSchema-instance" xsi:type="dcterms:W3CDTF">2026-10-17T20:00:12Z</dcterms:modified>
</cp:coreProperties>
</file>