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Benchmarks" sheetId="2" state="visible" r:id="rId2"/>
    <sheet xmlns:r="http://schemas.openxmlformats.org/officeDocument/2006/relationships" name="Checklist" sheetId="3" state="visible" r:id="rId3"/>
  </sheets>
  <definedNames>
    <definedName name="_xlnm.Print_Area" localSheetId="0">'Calculator'!$A$1:$D$39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&quot;x&quot;"/>
    <numFmt numFmtId="166" formatCode="+0;-0;0"/>
  </numFmts>
  <fonts count="15">
    <font>
      <name val="Calibri"/>
      <family val="2"/>
      <color theme="1"/>
      <sz val="11"/>
      <scheme val="minor"/>
    </font>
    <font>
      <name val="Calibri"/>
      <b val="1"/>
      <color rgb="00171417"/>
      <sz val="16"/>
    </font>
    <font>
      <name val="Calibri"/>
      <i val="1"/>
      <color rgb="005C5870"/>
      <sz val="10"/>
    </font>
    <font>
      <name val="Calibri"/>
      <b val="1"/>
      <color rgb="00171417"/>
      <sz val="12"/>
    </font>
    <font>
      <name val="Calibri"/>
      <b val="1"/>
      <color rgb="00FFFFFF"/>
      <sz val="10"/>
    </font>
    <font>
      <name val="Calibri"/>
      <color rgb="00171417"/>
      <sz val="11"/>
    </font>
    <font>
      <name val="Calibri"/>
      <color rgb="005C5870"/>
      <sz val="10"/>
    </font>
    <font>
      <name val="Calibri"/>
      <i val="1"/>
      <color rgb="005C5870"/>
      <sz val="9"/>
    </font>
    <font>
      <name val="Calibri"/>
      <b val="1"/>
      <color rgb="00171417"/>
      <sz val="18"/>
    </font>
    <font>
      <name val="Calibri"/>
      <i val="1"/>
      <color rgb="005C5870"/>
      <sz val="9.5"/>
    </font>
    <font>
      <name val="Calibri"/>
      <b val="1"/>
      <color rgb="00FFFFFF"/>
      <sz val="11"/>
    </font>
    <font>
      <name val="Calibri"/>
      <b val="1"/>
      <color rgb="00171417"/>
      <sz val="11"/>
    </font>
    <font>
      <name val="Calibri"/>
      <color rgb="005C5870"/>
      <sz val="9.5"/>
    </font>
    <font>
      <name val="Calibri"/>
      <b val="1"/>
      <color rgb="007963E9"/>
      <sz val="9.5"/>
    </font>
    <font>
      <name val="Calibri"/>
      <color rgb="00171417"/>
      <sz val="14"/>
    </font>
  </fonts>
  <fills count="6">
    <fill>
      <patternFill/>
    </fill>
    <fill>
      <patternFill patternType="gray125"/>
    </fill>
    <fill>
      <patternFill patternType="solid">
        <fgColor rgb="00171417"/>
      </patternFill>
    </fill>
    <fill>
      <patternFill patternType="solid">
        <fgColor rgb="00E2FB70"/>
      </patternFill>
    </fill>
    <fill>
      <patternFill patternType="solid">
        <fgColor rgb="007963E9"/>
      </patternFill>
    </fill>
    <fill>
      <patternFill patternType="solid">
        <fgColor rgb="004D396F"/>
      </patternFill>
    </fill>
  </fills>
  <borders count="2">
    <border>
      <left/>
      <right/>
      <top/>
      <bottom/>
      <diagonal/>
    </border>
    <border>
      <left style="thin">
        <color rgb="00DCDAE6"/>
      </left>
      <right style="thin">
        <color rgb="00DCDAE6"/>
      </right>
      <top style="thin">
        <color rgb="00DCDAE6"/>
      </top>
      <bottom style="thin">
        <color rgb="00DCDAE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8" fillId="0" borderId="0" pivotButton="0" quotePrefix="0" xfId="0"/>
    <xf numFmtId="0" fontId="6" fillId="0" borderId="0" pivotButton="0" quotePrefix="0" xfId="0"/>
    <xf numFmtId="0" fontId="9" fillId="0" borderId="0" applyAlignment="1" pivotButton="0" quotePrefix="0" xfId="0">
      <alignment vertical="center" wrapText="1"/>
    </xf>
    <xf numFmtId="0" fontId="10" fillId="2" borderId="0" pivotButton="0" quotePrefix="0" xfId="0"/>
    <xf numFmtId="0" fontId="4" fillId="2" borderId="0" pivotButton="0" quotePrefix="0" xfId="0"/>
    <xf numFmtId="0" fontId="5" fillId="0" borderId="1" pivotButton="0" quotePrefix="0" xfId="0"/>
    <xf numFmtId="164" fontId="11" fillId="3" borderId="1" pivotButton="0" quotePrefix="0" xfId="0"/>
    <xf numFmtId="0" fontId="12" fillId="0" borderId="1" applyAlignment="1" pivotButton="0" quotePrefix="0" xfId="0">
      <alignment vertical="center" wrapText="1"/>
    </xf>
    <xf numFmtId="9" fontId="11" fillId="3" borderId="1" pivotButton="0" quotePrefix="0" xfId="0"/>
    <xf numFmtId="0" fontId="10" fillId="4" borderId="0" pivotButton="0" quotePrefix="0" xfId="0"/>
    <xf numFmtId="0" fontId="4" fillId="4" borderId="0" pivotButton="0" quotePrefix="0" xfId="0"/>
    <xf numFmtId="0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10" fillId="5" borderId="0" pivotButton="0" quotePrefix="0" xfId="0"/>
    <xf numFmtId="0" fontId="4" fillId="5" borderId="0" pivotButton="0" quotePrefix="0" xfId="0"/>
    <xf numFmtId="0" fontId="11" fillId="0" borderId="1" pivotButton="0" quotePrefix="0" xfId="0"/>
    <xf numFmtId="165" fontId="11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11" fillId="3" borderId="1" applyAlignment="1" pivotButton="0" quotePrefix="0" xfId="0">
      <alignment horizontal="right" vertical="center"/>
    </xf>
    <xf numFmtId="9" fontId="5" fillId="0" borderId="1" applyAlignment="1" pivotButton="0" quotePrefix="0" xfId="0">
      <alignment horizontal="right" vertical="center"/>
    </xf>
    <xf numFmtId="0" fontId="13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5" fillId="0" borderId="1" pivotButton="0" quotePrefix="0" xfId="0"/>
    <xf numFmtId="165" fontId="5" fillId="3" borderId="1" pivotButton="0" quotePrefix="0" xfId="0"/>
    <xf numFmtId="0" fontId="6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9" fontId="5" fillId="3" borderId="1" pivotButton="0" quotePrefix="0" xfId="0"/>
    <xf numFmtId="1" fontId="5" fillId="3" borderId="1" pivotButton="0" quotePrefix="0" xfId="0"/>
    <xf numFmtId="0" fontId="1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D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58" customWidth="1" min="4" max="4"/>
  </cols>
  <sheetData>
    <row r="1">
      <c r="B1" s="1" t="inlineStr">
        <is>
          <t>SAAS VALUATION CALCULATOR</t>
        </is>
      </c>
    </row>
    <row r="2">
      <c r="B2" s="2" t="inlineStr">
        <is>
          <t>By Waveup · waveup.com/blog/saas-valuation-multiples-by-arr · 2026 edition</t>
        </is>
      </c>
    </row>
    <row r="3" ht="30" customHeight="1">
      <c r="B3" s="3" t="inlineStr">
        <is>
          <t>Type your numbers into the lime cells. Everything else calculates. The example numbers are a fictional company: replace them. This is a rule-of-thumb range from market multiples, not a valuation opinion.</t>
        </is>
      </c>
    </row>
    <row r="5">
      <c r="B5" s="4" t="inlineStr">
        <is>
          <t>1. YOUR NUMBERS</t>
        </is>
      </c>
      <c r="C5" s="5" t="inlineStr">
        <is>
          <t>Enter</t>
        </is>
      </c>
      <c r="D5" s="5" t="inlineStr">
        <is>
          <t>What to enter</t>
        </is>
      </c>
    </row>
    <row r="6" ht="35" customHeight="1">
      <c r="B6" s="6" t="inlineStr">
        <is>
          <t>ARR today ($)</t>
        </is>
      </c>
      <c r="C6" s="7" t="n">
        <v>4000000</v>
      </c>
      <c r="D6" s="8" t="inlineStr">
        <is>
          <t>Annual recurring revenue: subscriptions only, no services or set-up fees.</t>
        </is>
      </c>
    </row>
    <row r="7" ht="20.5" customHeight="1">
      <c r="B7" s="6" t="inlineStr">
        <is>
          <t>ARR growth, last 12 months (%)</t>
        </is>
      </c>
      <c r="C7" s="9" t="n">
        <v>0.35</v>
      </c>
      <c r="D7" s="8" t="inlineStr">
        <is>
          <t>ARR today ÷ ARR a year ago, minus 1.</t>
        </is>
      </c>
    </row>
    <row r="8" ht="35" customHeight="1">
      <c r="B8" s="6" t="inlineStr">
        <is>
          <t>Net revenue retention (%)</t>
        </is>
      </c>
      <c r="C8" s="9" t="n">
        <v>1.12</v>
      </c>
      <c r="D8" s="8" t="inlineStr">
        <is>
          <t>Revenue today from customers you had a year ago ÷ their revenue a year ago.</t>
        </is>
      </c>
    </row>
    <row r="9" ht="20.5" customHeight="1">
      <c r="B9" s="6" t="inlineStr">
        <is>
          <t>Gross margin (%)</t>
        </is>
      </c>
      <c r="C9" s="9" t="n">
        <v>0.78</v>
      </c>
      <c r="D9" s="8" t="inlineStr">
        <is>
          <t>After hosting, support and AI inference costs.</t>
        </is>
      </c>
    </row>
    <row r="10" ht="35" customHeight="1">
      <c r="B10" s="6" t="inlineStr">
        <is>
          <t>Profit margin (%)</t>
        </is>
      </c>
      <c r="C10" s="9" t="n">
        <v>-0.05</v>
      </c>
      <c r="D10" s="8" t="inlineStr">
        <is>
          <t>EBITDA or free cash flow ÷ revenue. Negative if you burn cash. Use the same measure every time.</t>
        </is>
      </c>
    </row>
    <row r="11" ht="20.5" customHeight="1">
      <c r="B11" s="6" t="inlineStr">
        <is>
          <t>Cash minus debt ($)</t>
        </is>
      </c>
      <c r="C11" s="7" t="n">
        <v>1500000</v>
      </c>
      <c r="D11" s="8" t="inlineStr">
        <is>
          <t>Negative if you owe more than you hold.</t>
        </is>
      </c>
    </row>
    <row r="13">
      <c r="B13" s="10" t="inlineStr">
        <is>
          <t>2. HOW THE MARKET SEES YOU</t>
        </is>
      </c>
      <c r="C13" s="11" t="inlineStr">
        <is>
          <t>Result</t>
        </is>
      </c>
      <c r="D13" s="11" t="inlineStr">
        <is>
          <t>How it works</t>
        </is>
      </c>
    </row>
    <row r="14" ht="20.5" customHeight="1">
      <c r="B14" s="6" t="inlineStr">
        <is>
          <t>ARR band</t>
        </is>
      </c>
      <c r="C14" s="12">
        <f>INDEX(Benchmarks!$B$6:$B$11,MATCH(C6,Benchmarks!$C$6:$C$11,1))</f>
        <v/>
      </c>
      <c r="D14" s="8" t="inlineStr">
        <is>
          <t>Looks your ARR up in the band table on the Benchmarks sheet.</t>
        </is>
      </c>
    </row>
    <row r="15" ht="20.5" customHeight="1">
      <c r="B15" s="6" t="inlineStr">
        <is>
          <t>Band: typical low</t>
        </is>
      </c>
      <c r="C15" s="13">
        <f>INDEX(Benchmarks!$E$6:$E$11,MATCH(C6,Benchmarks!$C$6:$C$11,1))</f>
        <v/>
      </c>
      <c r="D15" s="8" t="inlineStr">
        <is>
          <t>Private deals, 2026.</t>
        </is>
      </c>
    </row>
    <row r="16" ht="20.5" customHeight="1">
      <c r="B16" s="6" t="inlineStr">
        <is>
          <t>Band: typical high</t>
        </is>
      </c>
      <c r="C16" s="13">
        <f>INDEX(Benchmarks!$F$6:$F$11,MATCH(C6,Benchmarks!$C$6:$C$11,1))</f>
        <v/>
      </c>
      <c r="D16" s="8" t="inlineStr">
        <is>
          <t>Private deals, 2026.</t>
        </is>
      </c>
    </row>
    <row r="17" ht="20.5" customHeight="1">
      <c r="B17" s="6" t="inlineStr">
        <is>
          <t>Band: top quartile</t>
        </is>
      </c>
      <c r="C17" s="13">
        <f>INDEX(Benchmarks!$G$6:$G$11,MATCH(C6,Benchmarks!$C$6:$C$11,1))</f>
        <v/>
      </c>
      <c r="D17" s="8" t="inlineStr">
        <is>
          <t>What the best companies in the band reach.</t>
        </is>
      </c>
    </row>
    <row r="18" ht="20.5" customHeight="1">
      <c r="B18" s="6" t="inlineStr">
        <is>
          <t>Rule of 40 score</t>
        </is>
      </c>
      <c r="C18" s="14">
        <f>ROUND((C7+C10)*100,0)</f>
        <v/>
      </c>
      <c r="D18" s="8" t="inlineStr">
        <is>
          <t>Growth % plus profit margin %.</t>
        </is>
      </c>
    </row>
    <row r="19" ht="35" customHeight="1">
      <c r="B19" s="6" t="inlineStr">
        <is>
          <t>Growth score</t>
        </is>
      </c>
      <c r="C19" s="15">
        <f>IF(C7&gt;=Benchmarks!$C$16,1,IF(C7&lt;Benchmarks!$D$16,-1,0))</f>
        <v/>
      </c>
      <c r="D19" s="8" t="inlineStr">
        <is>
          <t>+1 strong, 0 in line, -1 weak. The lines are on the Benchmarks sheet.</t>
        </is>
      </c>
    </row>
    <row r="20" ht="20.5" customHeight="1">
      <c r="B20" s="6" t="inlineStr">
        <is>
          <t>Retention score</t>
        </is>
      </c>
      <c r="C20" s="15">
        <f>IF(C8&gt;=Benchmarks!$C$17,1,IF(C8&lt;Benchmarks!$D$17,-1,0))</f>
        <v/>
      </c>
      <c r="D20" s="8" t="inlineStr">
        <is>
          <t>Same scale.</t>
        </is>
      </c>
    </row>
    <row r="21" ht="20.5" customHeight="1">
      <c r="B21" s="6" t="inlineStr">
        <is>
          <t>Gross margin score</t>
        </is>
      </c>
      <c r="C21" s="15">
        <f>IF(C9&gt;=Benchmarks!$C$18,1,IF(C9&lt;Benchmarks!$D$18,-1,0))</f>
        <v/>
      </c>
      <c r="D21" s="8" t="inlineStr">
        <is>
          <t>Same scale.</t>
        </is>
      </c>
    </row>
    <row r="22" ht="20.5" customHeight="1">
      <c r="B22" s="6" t="inlineStr">
        <is>
          <t>Rule of 40 score points</t>
        </is>
      </c>
      <c r="C22" s="15">
        <f>IF(C18&gt;=Benchmarks!$C$19,1,IF(C18&lt;Benchmarks!$D$19,-1,0))</f>
        <v/>
      </c>
      <c r="D22" s="8" t="inlineStr">
        <is>
          <t>Same scale.</t>
        </is>
      </c>
    </row>
    <row r="23" ht="35" customHeight="1">
      <c r="B23" s="6" t="inlineStr">
        <is>
          <t>Total score (-4 to +4)</t>
        </is>
      </c>
      <c r="C23" s="15">
        <f>SUM(C19:C22)</f>
        <v/>
      </c>
      <c r="D23" s="8" t="inlineStr">
        <is>
          <t>+4 lands on the top quartile; 0 on the middle of the band; -2 on the typical low.</t>
        </is>
      </c>
    </row>
    <row r="25">
      <c r="B25" s="16" t="inlineStr">
        <is>
          <t>3. YOUR VALUATION RANGE</t>
        </is>
      </c>
      <c r="C25" s="17" t="inlineStr">
        <is>
          <t>Result</t>
        </is>
      </c>
      <c r="D25" s="17" t="inlineStr">
        <is>
          <t>How it works</t>
        </is>
      </c>
    </row>
    <row r="26" ht="35" customHeight="1">
      <c r="B26" s="18" t="inlineStr">
        <is>
          <t>Your multiple (EV ÷ ARR)</t>
        </is>
      </c>
      <c r="C26" s="19">
        <f>MAX(Benchmarks!$C$24,IF(C23&gt;=0,(C15+C16)/2+C23*(C17-(C15+C16)/2)/4,(C15+C16)/2+C23*((C15+C16)/2-C15)/2))</f>
        <v/>
      </c>
      <c r="D26" s="8" t="inlineStr">
        <is>
          <t>Starts in the middle of your band and moves one step per score point.</t>
        </is>
      </c>
    </row>
    <row r="27" ht="20.5" customHeight="1">
      <c r="B27" s="6" t="inlineStr">
        <is>
          <t>Low multiple</t>
        </is>
      </c>
      <c r="C27" s="13">
        <f>C26*(1-Benchmarks!$C$23)</f>
        <v/>
      </c>
      <c r="D27" s="8" t="inlineStr">
        <is>
          <t>Your multiple minus the range on the Benchmarks sheet.</t>
        </is>
      </c>
    </row>
    <row r="28" ht="20.5" customHeight="1">
      <c r="B28" s="6" t="inlineStr">
        <is>
          <t>High multiple</t>
        </is>
      </c>
      <c r="C28" s="13">
        <f>C26*(1+Benchmarks!$C$23)</f>
        <v/>
      </c>
      <c r="D28" s="8" t="inlineStr">
        <is>
          <t>Your multiple plus the range.</t>
        </is>
      </c>
    </row>
    <row r="29" ht="20.5" customHeight="1">
      <c r="B29" s="6" t="inlineStr">
        <is>
          <t>Enterprise value: low</t>
        </is>
      </c>
      <c r="C29" s="20">
        <f>C6*C27</f>
        <v/>
      </c>
      <c r="D29" s="8" t="inlineStr">
        <is>
          <t>ARR × low multiple.</t>
        </is>
      </c>
    </row>
    <row r="30" ht="20.5" customHeight="1">
      <c r="B30" s="18" t="inlineStr">
        <is>
          <t>Enterprise value: middle</t>
        </is>
      </c>
      <c r="C30" s="21">
        <f>C6*C26</f>
        <v/>
      </c>
      <c r="D30" s="8" t="inlineStr">
        <is>
          <t>ARR × your multiple.</t>
        </is>
      </c>
    </row>
    <row r="31" ht="20.5" customHeight="1">
      <c r="B31" s="6" t="inlineStr">
        <is>
          <t>Enterprise value: high</t>
        </is>
      </c>
      <c r="C31" s="20">
        <f>C6*C28</f>
        <v/>
      </c>
      <c r="D31" s="8" t="inlineStr">
        <is>
          <t>ARR × high multiple.</t>
        </is>
      </c>
    </row>
    <row r="32" ht="35" customHeight="1">
      <c r="B32" s="18" t="inlineStr">
        <is>
          <t>Equity value: middle</t>
        </is>
      </c>
      <c r="C32" s="21">
        <f>C30+C11</f>
        <v/>
      </c>
      <c r="D32" s="8" t="inlineStr">
        <is>
          <t>What the shares are worth: enterprise value plus cash minus debt.</t>
        </is>
      </c>
    </row>
    <row r="34">
      <c r="B34" s="4" t="inlineStr">
        <is>
          <t>4. SANITY CHECKS</t>
        </is>
      </c>
      <c r="C34" s="5" t="inlineStr">
        <is>
          <t>Result</t>
        </is>
      </c>
      <c r="D34" s="5" t="inlineStr">
        <is>
          <t>Read it like this</t>
        </is>
      </c>
    </row>
    <row r="35" ht="35" customHeight="1">
      <c r="B35" s="6" t="inlineStr">
        <is>
          <t>Your multiple ÷ public SaaS median</t>
        </is>
      </c>
      <c r="C35" s="22">
        <f>C26/Benchmarks!$C$22</f>
        <v/>
      </c>
      <c r="D35" s="8" t="inlineStr">
        <is>
          <t>Above 100% means you are asking for more than the median listed SaaS company. Have a reason ready.</t>
        </is>
      </c>
    </row>
    <row r="36" ht="35" customHeight="1">
      <c r="B36" s="6" t="inlineStr">
        <is>
          <t>Implied multiple of profit</t>
        </is>
      </c>
      <c r="C36" s="13">
        <f>IF(C10&gt;0,C26/C10,"n/a: not profitable")</f>
        <v/>
      </c>
      <c r="D36" s="8" t="inlineStr">
        <is>
          <t>Your multiple ÷ profit margin. Profitable buyers compare it with profit multiples.</t>
        </is>
      </c>
    </row>
    <row r="37" ht="20.5" customHeight="1">
      <c r="B37" s="6" t="inlineStr">
        <is>
          <t>Where you sit in the band</t>
        </is>
      </c>
      <c r="C37" s="12">
        <f>IF(C26&gt;=C17,"Top quartile",IF(C26&gt;=C16,"Above the typical range",IF(C26&gt;=(C15+C16)/2,"Upper half of the typical range",IF(C26&gt;=C15,"Lower half of the typical range","Below the typical range"))))</f>
        <v/>
      </c>
      <c r="D37" s="8" t="inlineStr">
        <is>
          <t>The top quartile needs strong growth and retention together.</t>
        </is>
      </c>
    </row>
    <row r="39" ht="30" customHeight="1">
      <c r="B39" s="23" t="inlineStr">
        <is>
          <t>Next step: test the range against comparable deals and a cash-flow model before you quote it. Waveup builds investor-grade valuations: waveup.com/business-valuation-services</t>
        </is>
      </c>
    </row>
  </sheetData>
  <mergeCells count="2">
    <mergeCell ref="B39:D39"/>
    <mergeCell ref="B3:D3"/>
  </mergeCells>
  <dataValidations count="2">
    <dataValidation sqref="C6" showDropDown="0" showInputMessage="0" showErrorMessage="1" allowBlank="0" error="Enter ARR in dollars, above zero." type="decimal" operator="greaterThan">
      <formula1>0</formula1>
    </dataValidation>
    <dataValidation sqref="C7 C8 C9 C10" showDropDown="0" showInputMessage="0" showErrorMessage="1" allowBlank="0" error="Enter a percentage, e.g. 35%." type="decimal" operator="between">
      <formula1>-5</formula1>
      <formula2>5</formula2>
    </dataValidation>
  </dataValidation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H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6" customWidth="1" min="4" max="4"/>
    <col width="15" customWidth="1" min="5" max="5"/>
    <col width="15" customWidth="1" min="6" max="6"/>
    <col width="15" customWidth="1" min="7" max="7"/>
    <col width="60" customWidth="1" min="8" max="8"/>
  </cols>
  <sheetData>
    <row r="1">
      <c r="B1" s="24" t="inlineStr">
        <is>
          <t>BENCHMARKS THE CALCULATOR USES</t>
        </is>
      </c>
    </row>
    <row r="2">
      <c r="B2" s="25" t="inlineStr">
        <is>
          <t>Edit these cells when the market moves. The calculator sheet reads them.</t>
        </is>
      </c>
    </row>
    <row r="4">
      <c r="B4" s="26" t="inlineStr">
        <is>
          <t>Private SaaS multiples by ARR band (enterprise value ÷ ARR)</t>
        </is>
      </c>
    </row>
    <row r="5">
      <c r="B5" s="27" t="inlineStr">
        <is>
          <t>ARR band</t>
        </is>
      </c>
      <c r="C5" s="27" t="inlineStr">
        <is>
          <t>ARR from ($)</t>
        </is>
      </c>
      <c r="D5" s="27" t="inlineStr">
        <is>
          <t>ARR to ($)</t>
        </is>
      </c>
      <c r="E5" s="27" t="inlineStr">
        <is>
          <t>Typical low</t>
        </is>
      </c>
      <c r="F5" s="27" t="inlineStr">
        <is>
          <t>Typical high</t>
        </is>
      </c>
      <c r="G5" s="27" t="inlineStr">
        <is>
          <t>Top quartile</t>
        </is>
      </c>
      <c r="H5" s="27" t="inlineStr">
        <is>
          <t>What changes at this size (FE International)</t>
        </is>
      </c>
    </row>
    <row r="6" ht="35" customHeight="1">
      <c r="B6" s="6" t="inlineStr">
        <is>
          <t>Under $1M</t>
        </is>
      </c>
      <c r="C6" s="28" t="n">
        <v>0</v>
      </c>
      <c r="D6" s="20" t="n">
        <v>1000000</v>
      </c>
      <c r="E6" s="29" t="n">
        <v>2</v>
      </c>
      <c r="F6" s="29" t="n">
        <v>3</v>
      </c>
      <c r="G6" s="29" t="n">
        <v>3.5</v>
      </c>
      <c r="H6" s="30" t="inlineStr">
        <is>
          <t>Buyers are mostly individuals buying a job; often priced on owner earnings (SDE) instead of ARR</t>
        </is>
      </c>
    </row>
    <row r="7" ht="35" customHeight="1">
      <c r="B7" s="6" t="inlineStr">
        <is>
          <t>$1M to $3M</t>
        </is>
      </c>
      <c r="C7" s="28" t="n">
        <v>1000000</v>
      </c>
      <c r="D7" s="20" t="n">
        <v>3000000</v>
      </c>
      <c r="E7" s="29" t="n">
        <v>2.5</v>
      </c>
      <c r="F7" s="29" t="n">
        <v>3.5</v>
      </c>
      <c r="G7" s="29" t="n">
        <v>4.5</v>
      </c>
      <c r="H7" s="30" t="inlineStr">
        <is>
          <t>Transferability is the big lever: documented processes and a team that runs without the founder</t>
        </is>
      </c>
    </row>
    <row r="8" ht="35" customHeight="1">
      <c r="B8" s="6" t="inlineStr">
        <is>
          <t>$3M to $5M</t>
        </is>
      </c>
      <c r="C8" s="28" t="n">
        <v>3000000</v>
      </c>
      <c r="D8" s="20" t="n">
        <v>5000000</v>
      </c>
      <c r="E8" s="29" t="n">
        <v>3</v>
      </c>
      <c r="F8" s="29" t="n">
        <v>4.5</v>
      </c>
      <c r="G8" s="29" t="n">
        <v>5.5</v>
      </c>
      <c r="H8" s="30" t="inlineStr">
        <is>
          <t>Institutional buyers start to look; revenue-based pricing becomes standard</t>
        </is>
      </c>
    </row>
    <row r="9" ht="20.5" customHeight="1">
      <c r="B9" s="6" t="inlineStr">
        <is>
          <t>$5M to $10M</t>
        </is>
      </c>
      <c r="C9" s="28" t="n">
        <v>5000000</v>
      </c>
      <c r="D9" s="20" t="n">
        <v>10000000</v>
      </c>
      <c r="E9" s="29" t="n">
        <v>3.5</v>
      </c>
      <c r="F9" s="29" t="n">
        <v>5.5</v>
      </c>
      <c r="G9" s="29" t="n">
        <v>6.5</v>
      </c>
      <c r="H9" s="30" t="inlineStr">
        <is>
          <t>Institutional buyers; revenue-based pricing</t>
        </is>
      </c>
    </row>
    <row r="10" ht="35" customHeight="1">
      <c r="B10" s="6" t="inlineStr">
        <is>
          <t>$10M to $20M</t>
        </is>
      </c>
      <c r="C10" s="28" t="n">
        <v>10000000</v>
      </c>
      <c r="D10" s="20" t="n">
        <v>20000000</v>
      </c>
      <c r="E10" s="29" t="n">
        <v>4</v>
      </c>
      <c r="F10" s="29" t="n">
        <v>6</v>
      </c>
      <c r="G10" s="29" t="n">
        <v>7.5</v>
      </c>
      <c r="H10" s="30" t="inlineStr">
        <is>
          <t>Private equity platforms enter and compete with strategic acquirers</t>
        </is>
      </c>
    </row>
    <row r="11" ht="20.5" customHeight="1">
      <c r="B11" s="6" t="inlineStr">
        <is>
          <t>$20M and above</t>
        </is>
      </c>
      <c r="C11" s="28" t="n">
        <v>20000000</v>
      </c>
      <c r="D11" s="20" t="inlineStr">
        <is>
          <t>no limit</t>
        </is>
      </c>
      <c r="E11" s="29" t="n">
        <v>5</v>
      </c>
      <c r="F11" s="29" t="n">
        <v>7</v>
      </c>
      <c r="G11" s="29" t="n">
        <v>8.5</v>
      </c>
      <c r="H11" s="30" t="inlineStr">
        <is>
          <t>Private equity platforms and strategic acquirers compete</t>
        </is>
      </c>
    </row>
    <row r="12" ht="40" customHeight="1">
      <c r="B12" s="31" t="inlineStr">
        <is>
          <t>Source: FE International, "SaaS Valuation Multiples in 2026: Private Deal Benchmarks by ARR, Growth, and Retention" (25 Aug 2026), feinternational.com/blog/saas-valuation-multiples. Ranges from FE's advisory data; the top quartile assumes the Rule of 40, net revenue retention above 110% and low customer concentration.</t>
        </is>
      </c>
    </row>
    <row r="14">
      <c r="B14" s="26" t="inlineStr">
        <is>
          <t>What counts as strong or weak (the calculator scores each driver +1, 0 or -1)</t>
        </is>
      </c>
    </row>
    <row r="15">
      <c r="B15" s="27" t="inlineStr">
        <is>
          <t>Driver</t>
        </is>
      </c>
      <c r="C15" s="27" t="inlineStr">
        <is>
          <t>Strong from</t>
        </is>
      </c>
      <c r="D15" s="27" t="inlineStr">
        <is>
          <t>Weak below</t>
        </is>
      </c>
      <c r="E15" s="27" t="inlineStr"/>
      <c r="F15" s="27" t="inlineStr"/>
      <c r="G15" s="27" t="inlineStr"/>
      <c r="H15" s="27" t="inlineStr">
        <is>
          <t>Why this line</t>
        </is>
      </c>
    </row>
    <row r="16" ht="64" customHeight="1">
      <c r="B16" s="6" t="inlineStr">
        <is>
          <t>ARR growth</t>
        </is>
      </c>
      <c r="C16" s="32" t="n">
        <v>0.3</v>
      </c>
      <c r="D16" s="32" t="n">
        <v>0.15</v>
      </c>
      <c r="H16" s="30" t="inlineStr">
        <is>
          <t>Private B2B SaaS grew 22% at the median in 2025 (SaaS Capital, 2026 survey). In the BVP cloud index on 16 Oct 2026, the median revenue multiple jumped for companies growing faster than 25-30%.</t>
        </is>
      </c>
    </row>
    <row r="17" ht="64" customHeight="1">
      <c r="B17" s="6" t="inlineStr">
        <is>
          <t>Net revenue retention</t>
        </is>
      </c>
      <c r="C17" s="32" t="n">
        <v>1.1</v>
      </c>
      <c r="D17" s="32" t="n">
        <v>1</v>
      </c>
      <c r="H17" s="30" t="inlineStr">
        <is>
          <t>SaaS Capital: median NRR 102% for companies with $25K-$50K contracts (2025). McKinsey: top-valued B2B SaaS companies ran 113% NRR against 98% at the bottom (2019-2024). FE's top quartile assumes 110%+.</t>
        </is>
      </c>
    </row>
    <row r="18" ht="49.5" customHeight="1">
      <c r="B18" s="6" t="inlineStr">
        <is>
          <t>Gross margin</t>
        </is>
      </c>
      <c r="C18" s="32" t="n">
        <v>0.8</v>
      </c>
      <c r="D18" s="32" t="n">
        <v>0.7</v>
      </c>
      <c r="H18" s="30" t="inlineStr">
        <is>
          <t>FE International: above roughly 75% a buyer treats the business as software; below 70% buyers ask which part of revenue is really services.</t>
        </is>
      </c>
    </row>
    <row r="19" ht="49.5" customHeight="1">
      <c r="B19" s="6" t="inlineStr">
        <is>
          <t>Rule of 40 score</t>
        </is>
      </c>
      <c r="C19" s="33" t="n">
        <v>40</v>
      </c>
      <c r="D19" s="33" t="n">
        <v>20</v>
      </c>
      <c r="H19" s="30" t="inlineStr">
        <is>
          <t>Growth % plus profit margin %. Brad Feld's 2015 rule sets 40 as the bar. Public SaaS scored a median 26 in Q2 2026 (Aventis Advisors).</t>
        </is>
      </c>
    </row>
    <row r="21">
      <c r="B21" s="26" t="inlineStr">
        <is>
          <t>Market check and range</t>
        </is>
      </c>
    </row>
    <row r="22" ht="49.5" customHeight="1">
      <c r="B22" s="6" t="inlineStr">
        <is>
          <t>Public SaaS median</t>
        </is>
      </c>
      <c r="C22" s="29" t="n">
        <v>4.2</v>
      </c>
      <c r="H22" s="30" t="inlineStr">
        <is>
          <t>SaaS Capital Index median multiple of run-rate revenue, 30 Sep 2026 (saas-capital.com/the-saas-capital-index). It updates monthly: type in the latest.</t>
        </is>
      </c>
    </row>
    <row r="23" ht="49.5" customHeight="1">
      <c r="B23" s="6" t="inlineStr">
        <is>
          <t>Range around your multiple</t>
        </is>
      </c>
      <c r="C23" s="32" t="n">
        <v>0.15</v>
      </c>
      <c r="H23" s="30" t="inlineStr">
        <is>
          <t>The calculator shows your multiple plus and minus this share as the low and high end. Real offers spread wider when only one buyer is at the table.</t>
        </is>
      </c>
    </row>
    <row r="24" ht="35" customHeight="1">
      <c r="B24" s="6" t="inlineStr">
        <is>
          <t>Lowest multiple shown</t>
        </is>
      </c>
      <c r="C24" s="29" t="n">
        <v>0.5</v>
      </c>
      <c r="H24" s="30" t="inlineStr">
        <is>
          <t>A floor, so a very weak score never prints a meaningless result.</t>
        </is>
      </c>
    </row>
  </sheetData>
  <mergeCells count="1">
    <mergeCell ref="B12:H12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C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100" customWidth="1" min="3" max="3"/>
  </cols>
  <sheetData>
    <row r="1">
      <c r="B1" s="24" t="inlineStr">
        <is>
          <t>BEFORE YOU QUOTE A MULTIPLE: 10 CHECKS</t>
        </is>
      </c>
    </row>
    <row r="2">
      <c r="B2" s="25" t="inlineStr">
        <is>
          <t>Buyers and investors test each of these in due diligence. Fix them before they ask.</t>
        </is>
      </c>
    </row>
    <row r="4" ht="22" customHeight="1">
      <c r="B4" s="34" t="inlineStr">
        <is>
          <t>☐</t>
        </is>
      </c>
      <c r="C4" s="35" t="inlineStr">
        <is>
          <t>ARR counts subscriptions only: no services, set-up fees, one-off projects or usage spikes.</t>
        </is>
      </c>
    </row>
    <row r="5" ht="22" customHeight="1">
      <c r="B5" s="34" t="inlineStr">
        <is>
          <t>☐</t>
        </is>
      </c>
      <c r="C5" s="35" t="inlineStr">
        <is>
          <t>ARR matches your billing system. Signed contracts that are not live yet are listed separately.</t>
        </is>
      </c>
    </row>
    <row r="6" ht="22" customHeight="1">
      <c r="B6" s="34" t="inlineStr">
        <is>
          <t>☐</t>
        </is>
      </c>
      <c r="C6" s="35" t="inlineStr">
        <is>
          <t>Growth is ARR today against ARR twelve months ago, not one good month times twelve.</t>
        </is>
      </c>
    </row>
    <row r="7" ht="22" customHeight="1">
      <c r="B7" s="34" t="inlineStr">
        <is>
          <t>☐</t>
        </is>
      </c>
      <c r="C7" s="35" t="inlineStr">
        <is>
          <t>Net revenue retention follows one cohort: last year's customers, today against a year ago.</t>
        </is>
      </c>
    </row>
    <row r="8" ht="22" customHeight="1">
      <c r="B8" s="34" t="inlineStr">
        <is>
          <t>☐</t>
        </is>
      </c>
      <c r="C8" s="35" t="inlineStr">
        <is>
          <t>Gross margin carries hosting, support, onboarding and AI inference costs.</t>
        </is>
      </c>
    </row>
    <row r="9" ht="22" customHeight="1">
      <c r="B9" s="34" t="inlineStr">
        <is>
          <t>☐</t>
        </is>
      </c>
      <c r="C9" s="35" t="inlineStr">
        <is>
          <t>The Rule of 40 uses one profit measure (EBITDA or free cash flow) and you say which.</t>
        </is>
      </c>
    </row>
    <row r="10" ht="22" customHeight="1">
      <c r="B10" s="34" t="inlineStr">
        <is>
          <t>☐</t>
        </is>
      </c>
      <c r="C10" s="35" t="inlineStr">
        <is>
          <t>You know your largest customers' share of ARR. A big share means a discount or an earnout.</t>
        </is>
      </c>
    </row>
    <row r="11" ht="22" customHeight="1">
      <c r="B11" s="34" t="inlineStr">
        <is>
          <t>☐</t>
        </is>
      </c>
      <c r="C11" s="35" t="inlineStr">
        <is>
          <t>You have checked this month's public SaaS median, because private buyers watch it.</t>
        </is>
      </c>
    </row>
    <row r="12" ht="22" customHeight="1">
      <c r="B12" s="34" t="inlineStr">
        <is>
          <t>☐</t>
        </is>
      </c>
      <c r="C12" s="35" t="inlineStr">
        <is>
          <t>You know who is buying: a strategic, a private equity fund or a VC. Each prices differently.</t>
        </is>
      </c>
    </row>
    <row r="13" ht="22" customHeight="1">
      <c r="B13" s="34" t="inlineStr">
        <is>
          <t>☐</t>
        </is>
      </c>
      <c r="C13" s="35" t="inlineStr">
        <is>
          <t>You have cross-checked the range with a second method: comparable deals or a cash-flow model.</t>
        </is>
      </c>
    </row>
    <row r="15" ht="30" customHeight="1">
      <c r="B15" s="3" t="inlineStr">
        <is>
          <t>Raising a round rather than selling? VCs price a minority stake on future growth, so round valuations can sit well above these deal multiples. The calculator is a starting point for both.</t>
        </is>
      </c>
    </row>
  </sheetData>
  <mergeCells count="1">
    <mergeCell ref="B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Waveup</dc:creator>
  <dc:title xmlns:dc="http://purl.org/dc/elements/1.1/">SaaS valuation calculator 2026</dc:title>
  <dcterms:created xmlns:dcterms="http://purl.org/dc/terms/" xmlns:xsi="http://www.w3.org/2001/XMLSchema-instance" xsi:type="dcterms:W3CDTF">2026-10-17T20:03:33Z</dcterms:created>
  <dcterms:modified xmlns:dcterms="http://purl.org/dc/terms/" xmlns:xsi="http://www.w3.org/2001/XMLSchema-instance" xsi:type="dcterms:W3CDTF">2026-10-17T20:03:33Z</dcterms:modified>
</cp:coreProperties>
</file>