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nthly budget" sheetId="3" state="visible" r:id="rId3"/>
    <sheet xmlns:r="http://schemas.openxmlformats.org/officeDocument/2006/relationships" name="Budget vs act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$#,##0;[Red]-$#,##0"/>
    <numFmt numFmtId="167" formatCode="0.0%"/>
    <numFmt numFmtId="168" formatCode="mmm yy"/>
    <numFmt numFmtId="169" formatCode="#,##0.0"/>
    <numFmt numFmtId="170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171417"/>
      <sz val="16"/>
    </font>
    <font>
      <name val="Calibri"/>
      <b val="1"/>
      <sz val="11"/>
    </font>
    <font>
      <name val="Calibri"/>
      <i val="1"/>
      <color rgb="005C5870"/>
      <sz val="10"/>
    </font>
    <font>
      <name val="Calibri"/>
      <b val="1"/>
      <color rgb="00FFFFFF"/>
      <sz val="11"/>
    </font>
    <font>
      <name val="Calibri"/>
      <color rgb="000000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71417"/>
      </patternFill>
    </fill>
    <fill>
      <patternFill patternType="solid">
        <fgColor rgb="007963E9"/>
      </patternFill>
    </fill>
    <fill>
      <patternFill patternType="solid">
        <fgColor rgb="00F3FDD0"/>
      </patternFill>
    </fill>
  </fills>
  <borders count="2">
    <border>
      <left/>
      <right/>
      <top/>
      <bottom/>
      <diagonal/>
    </border>
    <border>
      <bottom style="thin">
        <color rgb="00ECEBF2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2" fillId="0" borderId="0" pivotButton="0" quotePrefix="0" xfId="0"/>
    <xf numFmtId="166" fontId="0" fillId="0" borderId="1" applyAlignment="1" pivotButton="0" quotePrefix="0" xfId="0">
      <alignment horizontal="right"/>
    </xf>
    <xf numFmtId="165" fontId="5" fillId="4" borderId="0" pivotButton="0" quotePrefix="0" xfId="0"/>
    <xf numFmtId="166" fontId="5" fillId="4" borderId="0" pivotButton="0" quotePrefix="0" xfId="0"/>
    <xf numFmtId="1" fontId="5" fillId="4" borderId="0" pivotButton="0" quotePrefix="0" xfId="0"/>
    <xf numFmtId="170" fontId="0" fillId="0" borderId="1" applyAlignment="1" pivotButton="0" quotePrefix="0" xfId="0">
      <alignment horizontal="right"/>
    </xf>
    <xf numFmtId="3" fontId="5" fillId="4" borderId="0" pivotButton="0" quotePrefix="0" xfId="0"/>
    <xf numFmtId="1" fontId="0" fillId="0" borderId="1" applyAlignment="1" pivotButton="0" quotePrefix="0" xfId="0">
      <alignment horizontal="right"/>
    </xf>
    <xf numFmtId="167" fontId="5" fillId="4" borderId="0" pivotButton="0" quotePrefix="0" xfId="0"/>
    <xf numFmtId="3" fontId="0" fillId="0" borderId="1" applyAlignment="1" pivotButton="0" quotePrefix="0" xfId="0">
      <alignment horizontal="right"/>
    </xf>
    <xf numFmtId="169" fontId="0" fillId="0" borderId="1" applyAlignment="1" pivotButton="0" quotePrefix="0" xfId="0">
      <alignment horizontal="right"/>
    </xf>
    <xf numFmtId="49" fontId="0" fillId="0" borderId="1" applyAlignment="1" pivotButton="0" quotePrefix="0" xfId="0">
      <alignment horizontal="right"/>
    </xf>
    <xf numFmtId="49" fontId="5" fillId="4" borderId="0" pivotButton="0" quotePrefix="0" xfId="0"/>
    <xf numFmtId="1" fontId="4" fillId="2" borderId="1" pivotButton="0" quotePrefix="0" xfId="0"/>
    <xf numFmtId="0" fontId="4" fillId="2" borderId="0" applyAlignment="1" pivotButton="0" quotePrefix="0" xfId="0">
      <alignment horizontal="right"/>
    </xf>
    <xf numFmtId="0" fontId="6" fillId="0" borderId="0" pivotButton="0" quotePrefix="0" xfId="0"/>
    <xf numFmtId="168" fontId="0" fillId="0" borderId="1" pivotButton="0" quotePrefix="0" xfId="0"/>
    <xf numFmtId="169" fontId="0" fillId="0" borderId="1" pivotButton="0" quotePrefix="0" xfId="0"/>
    <xf numFmtId="169" fontId="2" fillId="0" borderId="1" pivotButton="0" quotePrefix="0" xfId="0"/>
    <xf numFmtId="166" fontId="2" fillId="0" borderId="1" pivotButton="0" quotePrefix="0" xfId="0"/>
    <xf numFmtId="3" fontId="0" fillId="0" borderId="1" pivotButton="0" quotePrefix="0" xfId="0"/>
    <xf numFmtId="3" fontId="2" fillId="0" borderId="1" pivotButton="0" quotePrefix="0" xfId="0"/>
    <xf numFmtId="166" fontId="0" fillId="0" borderId="1" pivotButton="0" quotePrefix="0" xfId="0"/>
    <xf numFmtId="170" fontId="2" fillId="0" borderId="1" pivotButton="0" quotePrefix="0" xfId="0"/>
    <xf numFmtId="1" fontId="0" fillId="0" borderId="1" pivotButton="0" quotePrefix="0" xfId="0"/>
    <xf numFmtId="1" fontId="2" fillId="0" borderId="1" pivotButton="0" quotePrefix="0" xfId="0"/>
    <xf numFmtId="2" fontId="0" fillId="0" borderId="1" pivotButton="0" quotePrefix="0" xfId="0"/>
    <xf numFmtId="1" fontId="4" fillId="2" borderId="0" pivotButton="0" quotePrefix="0" xfId="0"/>
    <xf numFmtId="168" fontId="0" fillId="0" borderId="0" pivotButton="0" quotePrefix="0" xfId="0"/>
    <xf numFmtId="166" fontId="5" fillId="4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at the end of each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budget'!$D$4:$O$4</f>
            </numRef>
          </cat>
          <val>
            <numRef>
              <f>'Monthly budget'!$D$28:$O$28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How to use this startup budget template</t>
        </is>
      </c>
    </row>
    <row r="2">
      <c r="A2" s="2" t="inlineStr"/>
    </row>
    <row r="3">
      <c r="A3" s="3" t="inlineStr">
        <is>
          <t>What it is</t>
        </is>
      </c>
    </row>
    <row r="4">
      <c r="A4" s="2" t="inlineStr">
        <is>
          <t>A 12-month budget for a fictional US software startup. It turns a few inputs into revenue, spending by category, net burn, cash at the end of each month and months of runway. Made by Waveup for waveup.com/blog/startup-budget-template/.</t>
        </is>
      </c>
    </row>
    <row r="5">
      <c r="A5" s="2" t="inlineStr"/>
    </row>
    <row r="6">
      <c r="A6" s="3" t="inlineStr">
        <is>
          <t>How to use it</t>
        </is>
      </c>
    </row>
    <row r="7">
      <c r="A7" s="2" t="inlineStr">
        <is>
          <t>1. Open Inputs. Change only the blue cells. Start with your cash in the bank, the round you are raising and the month it lands.</t>
        </is>
      </c>
    </row>
    <row r="8">
      <c r="A8" s="2" t="inlineStr">
        <is>
          <t>2. Add your team: one row per person, with a monthly salary and a start month. Start month 1 means they are already on the team.</t>
        </is>
      </c>
    </row>
    <row r="9">
      <c r="A9" s="2" t="inlineStr">
        <is>
          <t>3. Fill in tools, marketing, rent and overheads. Put each one-off cost in the month you will pay it.</t>
        </is>
      </c>
    </row>
    <row r="10">
      <c r="A10" s="2" t="inlineStr">
        <is>
          <t>4. Monthly budget shows every month. Column C says how each line is calculated. The Year column adds up the 12 months.</t>
        </is>
      </c>
    </row>
    <row r="11">
      <c r="A11" s="2" t="inlineStr">
        <is>
          <t>5. Each month, type your real numbers into Budget vs actual. It shows the difference in dollars and percent. Lines more than 10% off turn red.</t>
        </is>
      </c>
    </row>
    <row r="12">
      <c r="A12" s="2" t="inlineStr">
        <is>
          <t>6. Watch the runway line. Runway = cash at the end of the month / average net burn of the last three months.</t>
        </is>
      </c>
    </row>
    <row r="13">
      <c r="A13" s="2" t="inlineStr">
        <is>
          <t xml:space="preserve">   If you are still hiring, your real runway is shorter than the number shown.</t>
        </is>
      </c>
    </row>
    <row r="14">
      <c r="A14" s="2" t="inlineStr"/>
    </row>
    <row r="15">
      <c r="A15" s="3" t="inlineStr">
        <is>
          <t>Payroll taxes and benefits</t>
        </is>
      </c>
    </row>
    <row r="16">
      <c r="A16" s="2" t="inlineStr">
        <is>
          <t>The template adds a % on top of every salary for employer taxes, pension and benefits. The example uses 15%. Set your own.</t>
        </is>
      </c>
    </row>
    <row r="17">
      <c r="A17" s="2" t="inlineStr">
        <is>
          <t>US (2026): employer Social Security is 6.2% of pay up to $184,500, and Medicare is 1.45%. Add federal and state unemployment tax and any health cover you pay.</t>
        </is>
      </c>
    </row>
    <row r="18">
      <c r="A18" s="2" t="inlineStr">
        <is>
          <t>UK (2026 to 2027): employer National Insurance is 15% of pay above GBP 5,000 a year. Add at least 3% pension on qualifying earnings.</t>
        </is>
      </c>
    </row>
    <row r="19">
      <c r="A19" s="2" t="inlineStr"/>
    </row>
    <row r="20">
      <c r="A20" s="3" t="inlineStr">
        <is>
          <t>What it leaves out</t>
        </is>
      </c>
    </row>
    <row r="21">
      <c r="A21" s="2" t="inlineStr">
        <is>
          <t>No VAT or sales tax, interest, depreciation or income tax. Revenue and costs count in the month they happen, so customers who pay late are not modelled. For a full three-statement model, see waveup.com/blog/financial-model-examples/.</t>
        </is>
      </c>
    </row>
    <row r="22">
      <c r="A22" s="2" t="inlineStr"/>
    </row>
    <row r="23">
      <c r="A23" s="3" t="inlineStr">
        <is>
          <t>Colours</t>
        </is>
      </c>
    </row>
    <row r="24">
      <c r="A24" s="2" t="inlineStr">
        <is>
          <t>Blue on light green = an input you can change. Black = a formula. Please don't type over formulas.</t>
        </is>
      </c>
    </row>
    <row r="25">
      <c r="A25" s="2" t="inlineStr"/>
    </row>
    <row r="26">
      <c r="A26" s="4" t="inlineStr">
        <is>
          <t>All numbers are made up to show how the template works. This is not financial, tax or legal advice.</t>
        </is>
      </c>
    </row>
    <row r="27">
      <c r="A27" s="3" t="inlineStr">
        <is>
          <t>Need a budget and a model investors will test hard? waveup.com/financial-modeling-services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52" customWidth="1" min="4" max="4"/>
    <col width="3" customWidth="1" min="5" max="5"/>
    <col width="40" customWidth="1" min="6" max="6"/>
    <col width="16" customWidth="1" min="7" max="7"/>
    <col width="44" customWidth="1" min="8" max="8"/>
  </cols>
  <sheetData>
    <row r="1">
      <c r="A1" s="5" t="inlineStr">
        <is>
          <t>Startup budget template: a fictional software startup</t>
        </is>
      </c>
    </row>
    <row r="2">
      <c r="A2" s="6" t="inlineStr">
        <is>
          <t>Blue cells are inputs. Change them and every other sheet updates.</t>
        </is>
      </c>
    </row>
    <row r="4">
      <c r="A4" s="7" t="inlineStr">
        <is>
          <t>Input</t>
        </is>
      </c>
      <c r="B4" s="7" t="inlineStr">
        <is>
          <t>Value</t>
        </is>
      </c>
      <c r="C4" s="7" t="inlineStr">
        <is>
          <t>Unit</t>
        </is>
      </c>
      <c r="D4" s="7" t="inlineStr">
        <is>
          <t>What it means</t>
        </is>
      </c>
      <c r="F4" s="7" t="inlineStr">
        <is>
          <t>Key numbers (formulas)</t>
        </is>
      </c>
      <c r="G4" s="7" t="inlineStr">
        <is>
          <t>Value</t>
        </is>
      </c>
      <c r="H4" s="7" t="inlineStr">
        <is>
          <t>What it tells you</t>
        </is>
      </c>
    </row>
    <row r="5">
      <c r="A5" s="8" t="inlineStr">
        <is>
          <t>Timing and cash</t>
        </is>
      </c>
      <c r="B5" s="9" t="n"/>
      <c r="C5" s="9" t="n"/>
      <c r="D5" s="9" t="n"/>
      <c r="F5" s="10" t="inlineStr">
        <is>
          <t>Revenue in the 12 months</t>
        </is>
      </c>
      <c r="G5" s="11">
        <f>'Monthly budget'!P11</f>
        <v/>
      </c>
      <c r="H5" s="6" t="inlineStr">
        <is>
          <t>Sum of monthly revenue</t>
        </is>
      </c>
    </row>
    <row r="6">
      <c r="A6" t="inlineStr">
        <is>
          <t>Budget start month</t>
        </is>
      </c>
      <c r="B6" s="12" t="n">
        <v>46388</v>
      </c>
      <c r="C6" t="inlineStr">
        <is>
          <t>month</t>
        </is>
      </c>
      <c r="D6" s="6" t="inlineStr">
        <is>
          <t>Month 1 of the budget</t>
        </is>
      </c>
      <c r="F6" s="10" t="inlineStr">
        <is>
          <t>Total spend in the 12 months</t>
        </is>
      </c>
      <c r="G6" s="11">
        <f>'Monthly budget'!P23</f>
        <v/>
      </c>
      <c r="H6" s="6" t="inlineStr">
        <is>
          <t>Everything you plan to pay out</t>
        </is>
      </c>
    </row>
    <row r="7">
      <c r="A7" t="inlineStr">
        <is>
          <t>Cash in the bank at the start</t>
        </is>
      </c>
      <c r="B7" s="13" t="n">
        <v>300000</v>
      </c>
      <c r="C7" t="inlineStr">
        <is>
          <t>$</t>
        </is>
      </c>
      <c r="D7" s="6" t="inlineStr">
        <is>
          <t>What you have today</t>
        </is>
      </c>
      <c r="F7" s="10" t="inlineStr">
        <is>
          <t>Net burn in the 12 months</t>
        </is>
      </c>
      <c r="G7" s="11">
        <f>'Monthly budget'!P25</f>
        <v/>
      </c>
      <c r="H7" s="6" t="inlineStr">
        <is>
          <t>Total spend - revenue</t>
        </is>
      </c>
    </row>
    <row r="8">
      <c r="A8" t="inlineStr">
        <is>
          <t>New funding</t>
        </is>
      </c>
      <c r="B8" s="13" t="n">
        <v>2500000</v>
      </c>
      <c r="C8" t="inlineStr">
        <is>
          <t>$</t>
        </is>
      </c>
      <c r="D8" s="6" t="inlineStr">
        <is>
          <t>The round you're raising</t>
        </is>
      </c>
      <c r="F8" s="10" t="inlineStr">
        <is>
          <t>Funding received</t>
        </is>
      </c>
      <c r="G8" s="11">
        <f>'Monthly budget'!P26</f>
        <v/>
      </c>
      <c r="H8" s="6" t="inlineStr">
        <is>
          <t>The round, if it lands within the 12 months</t>
        </is>
      </c>
    </row>
    <row r="9">
      <c r="A9" t="inlineStr">
        <is>
          <t>Month the funding lands</t>
        </is>
      </c>
      <c r="B9" s="14" t="n">
        <v>4</v>
      </c>
      <c r="C9" t="inlineStr">
        <is>
          <t>month (1-12)</t>
        </is>
      </c>
      <c r="D9" s="6" t="inlineStr">
        <is>
          <t>When the money reaches the bank. Marketing steps up from this month</t>
        </is>
      </c>
      <c r="F9" s="10" t="inlineStr">
        <is>
          <t>Cash at the end of month 12</t>
        </is>
      </c>
      <c r="G9" s="11">
        <f>'Monthly budget'!O28</f>
        <v/>
      </c>
      <c r="H9" s="6" t="inlineStr">
        <is>
          <t>What is left at the end of the budget</t>
        </is>
      </c>
    </row>
    <row r="10">
      <c r="A10" s="8" t="inlineStr">
        <is>
          <t>Revenue</t>
        </is>
      </c>
      <c r="B10" s="9" t="n"/>
      <c r="C10" s="9" t="n"/>
      <c r="D10" s="9" t="n"/>
      <c r="F10" s="10" t="inlineStr">
        <is>
          <t>Months of runway at month 12</t>
        </is>
      </c>
      <c r="G10" s="15">
        <f>'Monthly budget'!O30</f>
        <v/>
      </c>
      <c r="H10" s="6" t="inlineStr">
        <is>
          <t>Plan your next raise well before this runs out</t>
        </is>
      </c>
    </row>
    <row r="11">
      <c r="A11" t="inlineStr">
        <is>
          <t>Paying customers at the start</t>
        </is>
      </c>
      <c r="B11" s="16" t="n">
        <v>10</v>
      </c>
      <c r="C11" t="inlineStr">
        <is>
          <t>customers</t>
        </is>
      </c>
      <c r="D11" s="6" t="inlineStr">
        <is>
          <t>Customers paying you today</t>
        </is>
      </c>
      <c r="F11" s="10" t="inlineStr">
        <is>
          <t>Lowest cash balance</t>
        </is>
      </c>
      <c r="G11" s="11">
        <f>MIN('Monthly budget'!$D$28:$O$28)</f>
        <v/>
      </c>
      <c r="H11" s="6" t="inlineStr">
        <is>
          <t>The tightest month in the plan</t>
        </is>
      </c>
    </row>
    <row r="12">
      <c r="A12" t="inlineStr">
        <is>
          <t>Price per customer per month</t>
        </is>
      </c>
      <c r="B12" s="13" t="n">
        <v>1000</v>
      </c>
      <c r="C12" t="inlineStr">
        <is>
          <t>$ a month</t>
        </is>
      </c>
      <c r="D12" s="6" t="inlineStr">
        <is>
          <t>Average revenue per customer, after discounts</t>
        </is>
      </c>
      <c r="F12" s="10" t="inlineStr">
        <is>
          <t>Month of the lowest cash balance</t>
        </is>
      </c>
      <c r="G12" s="17">
        <f>MATCH(G11,'Monthly budget'!$D$28:$O$28,0)</f>
        <v/>
      </c>
      <c r="H12" s="6" t="inlineStr">
        <is>
          <t>Month number on the Monthly budget</t>
        </is>
      </c>
    </row>
    <row r="13">
      <c r="A13" t="inlineStr">
        <is>
          <t>Customers who cancel each month</t>
        </is>
      </c>
      <c r="B13" s="18" t="n">
        <v>0.02</v>
      </c>
      <c r="C13" t="inlineStr">
        <is>
          <t>% of customers</t>
        </is>
      </c>
      <c r="D13" s="6" t="inlineStr">
        <is>
          <t>Your monthly churn</t>
        </is>
      </c>
      <c r="F13" s="10" t="inlineStr">
        <is>
          <t>First month the cash runs out</t>
        </is>
      </c>
      <c r="G13" s="17">
        <f>IFERROR(MATCH(1,'Monthly budget'!$D$32:$O$32,0),"Never")</f>
        <v/>
      </c>
      <c r="H13" s="6" t="inlineStr">
        <is>
          <t>If this shows a month, raise sooner or spend less</t>
        </is>
      </c>
    </row>
    <row r="14">
      <c r="A14" t="inlineStr">
        <is>
          <t>Cost to win one new customer</t>
        </is>
      </c>
      <c r="B14" s="13" t="n">
        <v>6000</v>
      </c>
      <c r="C14" t="inlineStr">
        <is>
          <t>$ per customer</t>
        </is>
      </c>
      <c r="D14" s="6" t="inlineStr">
        <is>
          <t>Marketing spend divided by new customers (CAC)</t>
        </is>
      </c>
      <c r="F14" s="10" t="inlineStr">
        <is>
          <t>Headcount at month 12</t>
        </is>
      </c>
      <c r="G14" s="19">
        <f>'Monthly budget'!O13</f>
        <v/>
      </c>
      <c r="H14" s="6" t="inlineStr">
        <is>
          <t>People on payroll</t>
        </is>
      </c>
    </row>
    <row r="15">
      <c r="A15" s="8" t="inlineStr">
        <is>
          <t>Team (add people in the table below)</t>
        </is>
      </c>
      <c r="B15" s="9" t="n"/>
      <c r="C15" s="9" t="n"/>
      <c r="D15" s="9" t="n"/>
      <c r="F15" s="10" t="inlineStr">
        <is>
          <t>Customers at month 12</t>
        </is>
      </c>
      <c r="G15" s="20">
        <f>'Monthly budget'!O10</f>
        <v/>
      </c>
      <c r="H15" s="6" t="inlineStr">
        <is>
          <t>Paying customers</t>
        </is>
      </c>
    </row>
    <row r="16">
      <c r="A16" t="inlineStr">
        <is>
          <t>Payroll taxes and benefits</t>
        </is>
      </c>
      <c r="B16" s="18" t="n">
        <v>0.15</v>
      </c>
      <c r="C16" t="inlineStr">
        <is>
          <t>% of salary</t>
        </is>
      </c>
      <c r="D16" s="6" t="inlineStr">
        <is>
          <t>Employer taxes, pension and benefits on top of salaries (see How to use)</t>
        </is>
      </c>
      <c r="F16" s="10" t="inlineStr">
        <is>
          <t>Model checks</t>
        </is>
      </c>
      <c r="G16" s="21">
        <f>IF(SUMPRODUCT(ABS('Monthly budget'!$D$33:$O$33))=0,"OK","Check the model")</f>
        <v/>
      </c>
      <c r="H16" s="6" t="inlineStr">
        <is>
          <t>Should say OK</t>
        </is>
      </c>
    </row>
    <row r="17">
      <c r="A17" t="inlineStr">
        <is>
          <t>Laptop and setup per new hire</t>
        </is>
      </c>
      <c r="B17" s="13" t="n">
        <v>2000</v>
      </c>
      <c r="C17" t="inlineStr">
        <is>
          <t>$ per hire</t>
        </is>
      </c>
      <c r="D17" s="6" t="inlineStr">
        <is>
          <t>A one-off cost in the month a new person starts</t>
        </is>
      </c>
    </row>
    <row r="18">
      <c r="A18" s="8" t="inlineStr">
        <is>
          <t>Tools and software</t>
        </is>
      </c>
      <c r="B18" s="9" t="n"/>
      <c r="C18" s="9" t="n"/>
      <c r="D18" s="9" t="n"/>
    </row>
    <row r="19">
      <c r="A19" t="inlineStr">
        <is>
          <t>Company-wide tools and hosting</t>
        </is>
      </c>
      <c r="B19" s="13" t="n">
        <v>1500</v>
      </c>
      <c r="C19" t="inlineStr">
        <is>
          <t>$ a month</t>
        </is>
      </c>
      <c r="D19" s="6" t="inlineStr">
        <is>
          <t>Cloud hosting, accounting software, CRM</t>
        </is>
      </c>
    </row>
    <row r="20">
      <c r="A20" t="inlineStr">
        <is>
          <t>Tools per person</t>
        </is>
      </c>
      <c r="B20" s="13" t="n">
        <v>200</v>
      </c>
      <c r="C20" t="inlineStr">
        <is>
          <t>$ a month per person</t>
        </is>
      </c>
      <c r="D20" s="6" t="inlineStr">
        <is>
          <t>Email, chat, AI assistants, design and developer tools</t>
        </is>
      </c>
    </row>
    <row r="21">
      <c r="A21" s="8" t="inlineStr">
        <is>
          <t>Marketing</t>
        </is>
      </c>
      <c r="B21" s="9" t="n"/>
      <c r="C21" s="9" t="n"/>
      <c r="D21" s="9" t="n"/>
    </row>
    <row r="22">
      <c r="A22" t="inlineStr">
        <is>
          <t>Marketing before the funding lands</t>
        </is>
      </c>
      <c r="B22" s="13" t="n">
        <v>6000</v>
      </c>
      <c r="C22" t="inlineStr">
        <is>
          <t>$ a month</t>
        </is>
      </c>
      <c r="D22" s="6" t="inlineStr">
        <is>
          <t>Ads, content and events</t>
        </is>
      </c>
    </row>
    <row r="23">
      <c r="A23" t="inlineStr">
        <is>
          <t>Marketing after the funding lands</t>
        </is>
      </c>
      <c r="B23" s="13" t="n">
        <v>24000</v>
      </c>
      <c r="C23" t="inlineStr">
        <is>
          <t>$ a month</t>
        </is>
      </c>
      <c r="D23" s="6" t="inlineStr">
        <is>
          <t>From the funding month on</t>
        </is>
      </c>
    </row>
    <row r="24">
      <c r="A24" s="8" t="inlineStr">
        <is>
          <t>Rent and overheads</t>
        </is>
      </c>
      <c r="B24" s="9" t="n"/>
      <c r="C24" s="9" t="n"/>
      <c r="D24" s="9" t="n"/>
    </row>
    <row r="25">
      <c r="A25" t="inlineStr">
        <is>
          <t>Rent or coworking</t>
        </is>
      </c>
      <c r="B25" s="13" t="n">
        <v>3000</v>
      </c>
      <c r="C25" t="inlineStr">
        <is>
          <t>$ a month</t>
        </is>
      </c>
      <c r="D25" s="6" t="inlineStr">
        <is>
          <t>Office or desks, utilities</t>
        </is>
      </c>
    </row>
    <row r="26">
      <c r="A26" t="inlineStr">
        <is>
          <t>Other overheads</t>
        </is>
      </c>
      <c r="B26" s="13" t="n">
        <v>2500</v>
      </c>
      <c r="C26" t="inlineStr">
        <is>
          <t>$ a month</t>
        </is>
      </c>
      <c r="D26" s="6" t="inlineStr">
        <is>
          <t>Accounting, legal retainer, insurance, bank fees</t>
        </is>
      </c>
    </row>
    <row r="28">
      <c r="A28" s="8" t="inlineStr">
        <is>
          <t>Team: one row per person (start month 1 = already on the team; leave unused rows blank)</t>
        </is>
      </c>
      <c r="B28" s="9" t="n"/>
      <c r="C28" s="9" t="n"/>
      <c r="D28" s="9" t="n"/>
    </row>
    <row r="29">
      <c r="A29" s="7" t="inlineStr">
        <is>
          <t>Role</t>
        </is>
      </c>
      <c r="B29" s="7" t="inlineStr">
        <is>
          <t>Monthly salary ($)</t>
        </is>
      </c>
      <c r="C29" s="7" t="inlineStr">
        <is>
          <t>Start month (1-12)</t>
        </is>
      </c>
      <c r="D29" s="7" t="inlineStr">
        <is>
          <t>Note</t>
        </is>
      </c>
    </row>
    <row r="30">
      <c r="A30" s="22" t="inlineStr">
        <is>
          <t>CEO (founder)</t>
        </is>
      </c>
      <c r="B30" s="13" t="n">
        <v>8000</v>
      </c>
      <c r="C30" s="14" t="n">
        <v>1</v>
      </c>
    </row>
    <row r="31">
      <c r="A31" s="22" t="inlineStr">
        <is>
          <t>CTO (founder)</t>
        </is>
      </c>
      <c r="B31" s="13" t="n">
        <v>8000</v>
      </c>
      <c r="C31" s="14" t="n">
        <v>1</v>
      </c>
    </row>
    <row r="32">
      <c r="A32" s="22" t="inlineStr">
        <is>
          <t>Software engineer</t>
        </is>
      </c>
      <c r="B32" s="13" t="n">
        <v>10000</v>
      </c>
      <c r="C32" s="14" t="n">
        <v>1</v>
      </c>
    </row>
    <row r="33">
      <c r="A33" s="22" t="inlineStr">
        <is>
          <t>Software engineer</t>
        </is>
      </c>
      <c r="B33" s="13" t="n">
        <v>11000</v>
      </c>
      <c r="C33" s="14" t="n">
        <v>5</v>
      </c>
    </row>
    <row r="34">
      <c r="A34" s="22" t="inlineStr">
        <is>
          <t>Software engineer</t>
        </is>
      </c>
      <c r="B34" s="13" t="n">
        <v>11000</v>
      </c>
      <c r="C34" s="14" t="n">
        <v>6</v>
      </c>
    </row>
    <row r="35">
      <c r="A35" s="22" t="inlineStr">
        <is>
          <t>Account executive</t>
        </is>
      </c>
      <c r="B35" s="13" t="n">
        <v>9000</v>
      </c>
      <c r="C35" s="14" t="n">
        <v>6</v>
      </c>
    </row>
    <row r="36">
      <c r="A36" s="22" t="inlineStr">
        <is>
          <t>Product designer</t>
        </is>
      </c>
      <c r="B36" s="13" t="n">
        <v>9000</v>
      </c>
      <c r="C36" s="14" t="n">
        <v>7</v>
      </c>
    </row>
    <row r="37">
      <c r="A37" s="22" t="inlineStr">
        <is>
          <t>Marketing manager</t>
        </is>
      </c>
      <c r="B37" s="13" t="n">
        <v>8500</v>
      </c>
      <c r="C37" s="14" t="n">
        <v>8</v>
      </c>
    </row>
    <row r="38">
      <c r="A38" s="22" t="inlineStr">
        <is>
          <t>Customer success manager</t>
        </is>
      </c>
      <c r="B38" s="13" t="n">
        <v>6500</v>
      </c>
      <c r="C38" s="14" t="n">
        <v>9</v>
      </c>
    </row>
    <row r="39">
      <c r="A39" s="22" t="inlineStr">
        <is>
          <t>Software engineer</t>
        </is>
      </c>
      <c r="B39" s="13" t="n">
        <v>11000</v>
      </c>
      <c r="C39" s="14" t="n">
        <v>10</v>
      </c>
    </row>
    <row r="40">
      <c r="A40" s="22" t="inlineStr">
        <is>
          <t>Account executive</t>
        </is>
      </c>
      <c r="B40" s="13" t="n">
        <v>9000</v>
      </c>
      <c r="C40" s="14" t="n">
        <v>11</v>
      </c>
    </row>
    <row r="41">
      <c r="A41" s="22" t="n"/>
      <c r="B41" s="13" t="n"/>
      <c r="C41" s="14" t="n"/>
    </row>
    <row r="42">
      <c r="A42" s="22" t="n"/>
      <c r="B42" s="13" t="n"/>
      <c r="C42" s="14" t="n"/>
    </row>
    <row r="43">
      <c r="A43" s="22" t="n"/>
      <c r="B43" s="13" t="n"/>
      <c r="C43" s="14" t="n"/>
    </row>
    <row r="44">
      <c r="A44" s="22" t="n"/>
      <c r="B44" s="13" t="n"/>
      <c r="C44" s="14" t="n"/>
    </row>
    <row r="46">
      <c r="A46" s="8" t="inlineStr">
        <is>
          <t>One-off costs: put each one in the month you'll pay it</t>
        </is>
      </c>
      <c r="B46" s="9" t="n"/>
      <c r="C46" s="9" t="n"/>
      <c r="D46" s="9" t="n"/>
    </row>
    <row r="47">
      <c r="A47" s="7" t="inlineStr">
        <is>
          <t>Item</t>
        </is>
      </c>
      <c r="B47" s="7" t="inlineStr">
        <is>
          <t>Amount ($)</t>
        </is>
      </c>
      <c r="C47" s="7" t="inlineStr">
        <is>
          <t>Month (1-12)</t>
        </is>
      </c>
      <c r="D47" s="7" t="inlineStr">
        <is>
          <t>Note</t>
        </is>
      </c>
    </row>
    <row r="48">
      <c r="A48" s="22" t="inlineStr">
        <is>
          <t>Delaware franchise tax and annual report</t>
        </is>
      </c>
      <c r="B48" s="13" t="n">
        <v>450</v>
      </c>
      <c r="C48" s="14" t="n">
        <v>3</v>
      </c>
      <c r="D48" s="6" t="inlineStr">
        <is>
          <t>Due by March 1 each year for a Delaware corporation</t>
        </is>
      </c>
    </row>
    <row r="49">
      <c r="A49" s="22" t="inlineStr">
        <is>
          <t>Legal fees for the funding round</t>
        </is>
      </c>
      <c r="B49" s="13" t="n">
        <v>20000</v>
      </c>
      <c r="C49" s="14" t="n">
        <v>4</v>
      </c>
      <c r="D49" s="6" t="inlineStr">
        <is>
          <t>Your lawyers, and often the lead investor's too</t>
        </is>
      </c>
    </row>
    <row r="50">
      <c r="A50" s="22" t="inlineStr">
        <is>
          <t>Website rebuild</t>
        </is>
      </c>
      <c r="B50" s="13" t="n">
        <v>12000</v>
      </c>
      <c r="C50" s="14" t="n">
        <v>5</v>
      </c>
    </row>
    <row r="51">
      <c r="A51" s="22" t="inlineStr">
        <is>
          <t>Recruiter fee for the first sales hire</t>
        </is>
      </c>
      <c r="B51" s="13" t="n">
        <v>15000</v>
      </c>
      <c r="C51" s="14" t="n">
        <v>6</v>
      </c>
    </row>
    <row r="52">
      <c r="A52" s="22" t="n"/>
      <c r="B52" s="13" t="n"/>
      <c r="C52" s="14" t="n"/>
    </row>
    <row r="53">
      <c r="A53" s="22" t="n"/>
      <c r="B53" s="13" t="n"/>
      <c r="C53" s="14" t="n"/>
    </row>
    <row r="54">
      <c r="A54" s="22" t="n"/>
      <c r="B54" s="13" t="n"/>
      <c r="C54" s="14" t="n"/>
    </row>
    <row r="55">
      <c r="A55" s="22" t="n"/>
      <c r="B55" s="13" t="n"/>
      <c r="C55" s="14" t="n"/>
    </row>
  </sheetData>
  <dataValidations count="1">
    <dataValidation sqref="B9 C30:C44 C48:C55" showDropDown="0" showInputMessage="0" showErrorMessage="1" allowBlank="1" errorTitle="Month" error="Type a month number from 1 to 12.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3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5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</cols>
  <sheetData>
    <row r="1">
      <c r="A1" s="5" t="inlineStr">
        <is>
          <t>Monthly budget: 12 months</t>
        </is>
      </c>
    </row>
    <row r="2">
      <c r="A2" s="6" t="inlineStr">
        <is>
          <t>Every number below is a formula. Change the inputs on the Inputs sheet.</t>
        </is>
      </c>
    </row>
    <row r="4">
      <c r="A4" s="7" t="inlineStr">
        <is>
          <t>Month</t>
        </is>
      </c>
      <c r="B4" s="7" t="inlineStr">
        <is>
          <t>#</t>
        </is>
      </c>
      <c r="C4" s="7" t="inlineStr">
        <is>
          <t>How it is calculated</t>
        </is>
      </c>
      <c r="D4" s="23">
        <f>1</f>
        <v/>
      </c>
      <c r="E4" s="23">
        <f>D4+1</f>
        <v/>
      </c>
      <c r="F4" s="23">
        <f>E4+1</f>
        <v/>
      </c>
      <c r="G4" s="23">
        <f>F4+1</f>
        <v/>
      </c>
      <c r="H4" s="23">
        <f>G4+1</f>
        <v/>
      </c>
      <c r="I4" s="23">
        <f>H4+1</f>
        <v/>
      </c>
      <c r="J4" s="23">
        <f>I4+1</f>
        <v/>
      </c>
      <c r="K4" s="23">
        <f>J4+1</f>
        <v/>
      </c>
      <c r="L4" s="23">
        <f>K4+1</f>
        <v/>
      </c>
      <c r="M4" s="23">
        <f>L4+1</f>
        <v/>
      </c>
      <c r="N4" s="23">
        <f>M4+1</f>
        <v/>
      </c>
      <c r="O4" s="23">
        <f>N4+1</f>
        <v/>
      </c>
      <c r="P4" s="24" t="inlineStr">
        <is>
          <t>Year</t>
        </is>
      </c>
    </row>
    <row r="5">
      <c r="A5" s="25" t="inlineStr">
        <is>
          <t>Date</t>
        </is>
      </c>
      <c r="B5" t="inlineStr"/>
      <c r="C5" s="6" t="inlineStr">
        <is>
          <t>Budget start month + months gone by</t>
        </is>
      </c>
      <c r="D5" s="26">
        <f>EDATE(Inputs!$B$6,D$4-1)</f>
        <v/>
      </c>
      <c r="E5" s="26">
        <f>EDATE(Inputs!$B$6,E$4-1)</f>
        <v/>
      </c>
      <c r="F5" s="26">
        <f>EDATE(Inputs!$B$6,F$4-1)</f>
        <v/>
      </c>
      <c r="G5" s="26">
        <f>EDATE(Inputs!$B$6,G$4-1)</f>
        <v/>
      </c>
      <c r="H5" s="26">
        <f>EDATE(Inputs!$B$6,H$4-1)</f>
        <v/>
      </c>
      <c r="I5" s="26">
        <f>EDATE(Inputs!$B$6,I$4-1)</f>
        <v/>
      </c>
      <c r="J5" s="26">
        <f>EDATE(Inputs!$B$6,J$4-1)</f>
        <v/>
      </c>
      <c r="K5" s="26">
        <f>EDATE(Inputs!$B$6,K$4-1)</f>
        <v/>
      </c>
      <c r="L5" s="26">
        <f>EDATE(Inputs!$B$6,L$4-1)</f>
        <v/>
      </c>
      <c r="M5" s="26">
        <f>EDATE(Inputs!$B$6,M$4-1)</f>
        <v/>
      </c>
      <c r="N5" s="26">
        <f>EDATE(Inputs!$B$6,N$4-1)</f>
        <v/>
      </c>
      <c r="O5" s="26">
        <f>EDATE(Inputs!$B$6,O$4-1)</f>
        <v/>
      </c>
    </row>
    <row r="6">
      <c r="A6" s="8" t="inlineStr">
        <is>
          <t>Revenue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</row>
    <row r="7">
      <c r="A7" s="25" t="inlineStr">
        <is>
          <t>Customers at start of month</t>
        </is>
      </c>
      <c r="B7" t="inlineStr">
        <is>
          <t>customers</t>
        </is>
      </c>
      <c r="C7" s="6" t="inlineStr">
        <is>
          <t>Last month's customers at the end of the month</t>
        </is>
      </c>
      <c r="D7" s="27">
        <f>Inputs!$B$11</f>
        <v/>
      </c>
      <c r="E7" s="27">
        <f>D10</f>
        <v/>
      </c>
      <c r="F7" s="27">
        <f>E10</f>
        <v/>
      </c>
      <c r="G7" s="27">
        <f>F10</f>
        <v/>
      </c>
      <c r="H7" s="27">
        <f>G10</f>
        <v/>
      </c>
      <c r="I7" s="27">
        <f>H10</f>
        <v/>
      </c>
      <c r="J7" s="27">
        <f>I10</f>
        <v/>
      </c>
      <c r="K7" s="27">
        <f>J10</f>
        <v/>
      </c>
      <c r="L7" s="27">
        <f>K10</f>
        <v/>
      </c>
      <c r="M7" s="27">
        <f>L10</f>
        <v/>
      </c>
      <c r="N7" s="27">
        <f>M10</f>
        <v/>
      </c>
      <c r="O7" s="27">
        <f>N10</f>
        <v/>
      </c>
      <c r="P7" s="28">
        <f>D7</f>
        <v/>
      </c>
    </row>
    <row r="8">
      <c r="A8" s="25" t="inlineStr">
        <is>
          <t>New customers</t>
        </is>
      </c>
      <c r="B8" t="inlineStr">
        <is>
          <t>customers</t>
        </is>
      </c>
      <c r="C8" s="6" t="inlineStr">
        <is>
          <t>Marketing this month / cost to win one customer</t>
        </is>
      </c>
      <c r="D8" s="27">
        <f>D20/Inputs!$B$14</f>
        <v/>
      </c>
      <c r="E8" s="27">
        <f>E20/Inputs!$B$14</f>
        <v/>
      </c>
      <c r="F8" s="27">
        <f>F20/Inputs!$B$14</f>
        <v/>
      </c>
      <c r="G8" s="27">
        <f>G20/Inputs!$B$14</f>
        <v/>
      </c>
      <c r="H8" s="27">
        <f>H20/Inputs!$B$14</f>
        <v/>
      </c>
      <c r="I8" s="27">
        <f>I20/Inputs!$B$14</f>
        <v/>
      </c>
      <c r="J8" s="27">
        <f>J20/Inputs!$B$14</f>
        <v/>
      </c>
      <c r="K8" s="27">
        <f>K20/Inputs!$B$14</f>
        <v/>
      </c>
      <c r="L8" s="27">
        <f>L20/Inputs!$B$14</f>
        <v/>
      </c>
      <c r="M8" s="27">
        <f>M20/Inputs!$B$14</f>
        <v/>
      </c>
      <c r="N8" s="27">
        <f>N20/Inputs!$B$14</f>
        <v/>
      </c>
      <c r="O8" s="27">
        <f>O20/Inputs!$B$14</f>
        <v/>
      </c>
      <c r="P8" s="28">
        <f>SUM(D8:O8)</f>
        <v/>
      </c>
    </row>
    <row r="9">
      <c r="A9" s="25" t="inlineStr">
        <is>
          <t>Customers who cancel</t>
        </is>
      </c>
      <c r="B9" t="inlineStr">
        <is>
          <t>customers</t>
        </is>
      </c>
      <c r="C9" s="6" t="inlineStr">
        <is>
          <t>Customers at start x monthly churn</t>
        </is>
      </c>
      <c r="D9" s="27">
        <f>D7*Inputs!$B$13</f>
        <v/>
      </c>
      <c r="E9" s="27">
        <f>E7*Inputs!$B$13</f>
        <v/>
      </c>
      <c r="F9" s="27">
        <f>F7*Inputs!$B$13</f>
        <v/>
      </c>
      <c r="G9" s="27">
        <f>G7*Inputs!$B$13</f>
        <v/>
      </c>
      <c r="H9" s="27">
        <f>H7*Inputs!$B$13</f>
        <v/>
      </c>
      <c r="I9" s="27">
        <f>I7*Inputs!$B$13</f>
        <v/>
      </c>
      <c r="J9" s="27">
        <f>J7*Inputs!$B$13</f>
        <v/>
      </c>
      <c r="K9" s="27">
        <f>K7*Inputs!$B$13</f>
        <v/>
      </c>
      <c r="L9" s="27">
        <f>L7*Inputs!$B$13</f>
        <v/>
      </c>
      <c r="M9" s="27">
        <f>M7*Inputs!$B$13</f>
        <v/>
      </c>
      <c r="N9" s="27">
        <f>N7*Inputs!$B$13</f>
        <v/>
      </c>
      <c r="O9" s="27">
        <f>O7*Inputs!$B$13</f>
        <v/>
      </c>
      <c r="P9" s="28">
        <f>SUM(D9:O9)</f>
        <v/>
      </c>
    </row>
    <row r="10">
      <c r="A10" s="25" t="inlineStr">
        <is>
          <t>Customers at end of month</t>
        </is>
      </c>
      <c r="B10" t="inlineStr">
        <is>
          <t>customers</t>
        </is>
      </c>
      <c r="C10" s="6" t="inlineStr">
        <is>
          <t>Start + new - cancelled</t>
        </is>
      </c>
      <c r="D10" s="27">
        <f>D7+D8-D9</f>
        <v/>
      </c>
      <c r="E10" s="27">
        <f>E7+E8-E9</f>
        <v/>
      </c>
      <c r="F10" s="27">
        <f>F7+F8-F9</f>
        <v/>
      </c>
      <c r="G10" s="27">
        <f>G7+G8-G9</f>
        <v/>
      </c>
      <c r="H10" s="27">
        <f>H7+H8-H9</f>
        <v/>
      </c>
      <c r="I10" s="27">
        <f>I7+I8-I9</f>
        <v/>
      </c>
      <c r="J10" s="27">
        <f>J7+J8-J9</f>
        <v/>
      </c>
      <c r="K10" s="27">
        <f>K7+K8-K9</f>
        <v/>
      </c>
      <c r="L10" s="27">
        <f>L7+L8-L9</f>
        <v/>
      </c>
      <c r="M10" s="27">
        <f>M7+M8-M9</f>
        <v/>
      </c>
      <c r="N10" s="27">
        <f>N7+N8-N9</f>
        <v/>
      </c>
      <c r="O10" s="27">
        <f>O7+O8-O9</f>
        <v/>
      </c>
      <c r="P10" s="28">
        <f>O10</f>
        <v/>
      </c>
    </row>
    <row r="11">
      <c r="A11" s="10" t="inlineStr">
        <is>
          <t>Revenue</t>
        </is>
      </c>
      <c r="B11" t="inlineStr">
        <is>
          <t>$</t>
        </is>
      </c>
      <c r="C11" s="6" t="inlineStr">
        <is>
          <t>Customers at end of month x price per month</t>
        </is>
      </c>
      <c r="D11" s="29">
        <f>D10*Inputs!$B$12</f>
        <v/>
      </c>
      <c r="E11" s="29">
        <f>E10*Inputs!$B$12</f>
        <v/>
      </c>
      <c r="F11" s="29">
        <f>F10*Inputs!$B$12</f>
        <v/>
      </c>
      <c r="G11" s="29">
        <f>G10*Inputs!$B$12</f>
        <v/>
      </c>
      <c r="H11" s="29">
        <f>H10*Inputs!$B$12</f>
        <v/>
      </c>
      <c r="I11" s="29">
        <f>I10*Inputs!$B$12</f>
        <v/>
      </c>
      <c r="J11" s="29">
        <f>J10*Inputs!$B$12</f>
        <v/>
      </c>
      <c r="K11" s="29">
        <f>K10*Inputs!$B$12</f>
        <v/>
      </c>
      <c r="L11" s="29">
        <f>L10*Inputs!$B$12</f>
        <v/>
      </c>
      <c r="M11" s="29">
        <f>M10*Inputs!$B$12</f>
        <v/>
      </c>
      <c r="N11" s="29">
        <f>N10*Inputs!$B$12</f>
        <v/>
      </c>
      <c r="O11" s="29">
        <f>O10*Inputs!$B$12</f>
        <v/>
      </c>
      <c r="P11" s="29">
        <f>SUM(D11:O11)</f>
        <v/>
      </c>
    </row>
    <row r="12">
      <c r="A12" s="8" t="inlineStr">
        <is>
          <t>Team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</row>
    <row r="13">
      <c r="A13" s="25" t="inlineStr">
        <is>
          <t>Headcount</t>
        </is>
      </c>
      <c r="B13" t="inlineStr">
        <is>
          <t>people</t>
        </is>
      </c>
      <c r="C13" s="6" t="inlineStr">
        <is>
          <t>People whose start month has come</t>
        </is>
      </c>
      <c r="D13" s="30">
        <f>SUMPRODUCT((Inputs!$C$30:$C$44&gt;0)*(Inputs!$C$30:$C$44&lt;=D$4))</f>
        <v/>
      </c>
      <c r="E13" s="30">
        <f>SUMPRODUCT((Inputs!$C$30:$C$44&gt;0)*(Inputs!$C$30:$C$44&lt;=E$4))</f>
        <v/>
      </c>
      <c r="F13" s="30">
        <f>SUMPRODUCT((Inputs!$C$30:$C$44&gt;0)*(Inputs!$C$30:$C$44&lt;=F$4))</f>
        <v/>
      </c>
      <c r="G13" s="30">
        <f>SUMPRODUCT((Inputs!$C$30:$C$44&gt;0)*(Inputs!$C$30:$C$44&lt;=G$4))</f>
        <v/>
      </c>
      <c r="H13" s="30">
        <f>SUMPRODUCT((Inputs!$C$30:$C$44&gt;0)*(Inputs!$C$30:$C$44&lt;=H$4))</f>
        <v/>
      </c>
      <c r="I13" s="30">
        <f>SUMPRODUCT((Inputs!$C$30:$C$44&gt;0)*(Inputs!$C$30:$C$44&lt;=I$4))</f>
        <v/>
      </c>
      <c r="J13" s="30">
        <f>SUMPRODUCT((Inputs!$C$30:$C$44&gt;0)*(Inputs!$C$30:$C$44&lt;=J$4))</f>
        <v/>
      </c>
      <c r="K13" s="30">
        <f>SUMPRODUCT((Inputs!$C$30:$C$44&gt;0)*(Inputs!$C$30:$C$44&lt;=K$4))</f>
        <v/>
      </c>
      <c r="L13" s="30">
        <f>SUMPRODUCT((Inputs!$C$30:$C$44&gt;0)*(Inputs!$C$30:$C$44&lt;=L$4))</f>
        <v/>
      </c>
      <c r="M13" s="30">
        <f>SUMPRODUCT((Inputs!$C$30:$C$44&gt;0)*(Inputs!$C$30:$C$44&lt;=M$4))</f>
        <v/>
      </c>
      <c r="N13" s="30">
        <f>SUMPRODUCT((Inputs!$C$30:$C$44&gt;0)*(Inputs!$C$30:$C$44&lt;=N$4))</f>
        <v/>
      </c>
      <c r="O13" s="30">
        <f>SUMPRODUCT((Inputs!$C$30:$C$44&gt;0)*(Inputs!$C$30:$C$44&lt;=O$4))</f>
        <v/>
      </c>
      <c r="P13" s="31">
        <f>O13</f>
        <v/>
      </c>
    </row>
    <row r="14">
      <c r="A14" s="25" t="inlineStr">
        <is>
          <t>New hires this month</t>
        </is>
      </c>
      <c r="B14" t="inlineStr">
        <is>
          <t>people</t>
        </is>
      </c>
      <c r="C14" s="6" t="inlineStr">
        <is>
          <t>Headcount - last month (month 1 = the team you have)</t>
        </is>
      </c>
      <c r="D14" s="30">
        <f>0</f>
        <v/>
      </c>
      <c r="E14" s="30">
        <f>E13-D13</f>
        <v/>
      </c>
      <c r="F14" s="30">
        <f>F13-E13</f>
        <v/>
      </c>
      <c r="G14" s="30">
        <f>G13-F13</f>
        <v/>
      </c>
      <c r="H14" s="30">
        <f>H13-G13</f>
        <v/>
      </c>
      <c r="I14" s="30">
        <f>I13-H13</f>
        <v/>
      </c>
      <c r="J14" s="30">
        <f>J13-I13</f>
        <v/>
      </c>
      <c r="K14" s="30">
        <f>K13-J13</f>
        <v/>
      </c>
      <c r="L14" s="30">
        <f>L13-K13</f>
        <v/>
      </c>
      <c r="M14" s="30">
        <f>M13-L13</f>
        <v/>
      </c>
      <c r="N14" s="30">
        <f>N13-M13</f>
        <v/>
      </c>
      <c r="O14" s="30">
        <f>O13-N13</f>
        <v/>
      </c>
      <c r="P14" s="31">
        <f>SUM(D14:O14)</f>
        <v/>
      </c>
    </row>
    <row r="15">
      <c r="A15" s="25" t="inlineStr">
        <is>
          <t>Salaries</t>
        </is>
      </c>
      <c r="B15" t="inlineStr">
        <is>
          <t>$</t>
        </is>
      </c>
      <c r="C15" s="6" t="inlineStr">
        <is>
          <t>Monthly salaries of the team</t>
        </is>
      </c>
      <c r="D15" s="32">
        <f>SUMPRODUCT((Inputs!$C$30:$C$44&gt;0)*(Inputs!$C$30:$C$44&lt;=D$4)*Inputs!$B$30:$B$44)</f>
        <v/>
      </c>
      <c r="E15" s="32">
        <f>SUMPRODUCT((Inputs!$C$30:$C$44&gt;0)*(Inputs!$C$30:$C$44&lt;=E$4)*Inputs!$B$30:$B$44)</f>
        <v/>
      </c>
      <c r="F15" s="32">
        <f>SUMPRODUCT((Inputs!$C$30:$C$44&gt;0)*(Inputs!$C$30:$C$44&lt;=F$4)*Inputs!$B$30:$B$44)</f>
        <v/>
      </c>
      <c r="G15" s="32">
        <f>SUMPRODUCT((Inputs!$C$30:$C$44&gt;0)*(Inputs!$C$30:$C$44&lt;=G$4)*Inputs!$B$30:$B$44)</f>
        <v/>
      </c>
      <c r="H15" s="32">
        <f>SUMPRODUCT((Inputs!$C$30:$C$44&gt;0)*(Inputs!$C$30:$C$44&lt;=H$4)*Inputs!$B$30:$B$44)</f>
        <v/>
      </c>
      <c r="I15" s="32">
        <f>SUMPRODUCT((Inputs!$C$30:$C$44&gt;0)*(Inputs!$C$30:$C$44&lt;=I$4)*Inputs!$B$30:$B$44)</f>
        <v/>
      </c>
      <c r="J15" s="32">
        <f>SUMPRODUCT((Inputs!$C$30:$C$44&gt;0)*(Inputs!$C$30:$C$44&lt;=J$4)*Inputs!$B$30:$B$44)</f>
        <v/>
      </c>
      <c r="K15" s="32">
        <f>SUMPRODUCT((Inputs!$C$30:$C$44&gt;0)*(Inputs!$C$30:$C$44&lt;=K$4)*Inputs!$B$30:$B$44)</f>
        <v/>
      </c>
      <c r="L15" s="32">
        <f>SUMPRODUCT((Inputs!$C$30:$C$44&gt;0)*(Inputs!$C$30:$C$44&lt;=L$4)*Inputs!$B$30:$B$44)</f>
        <v/>
      </c>
      <c r="M15" s="32">
        <f>SUMPRODUCT((Inputs!$C$30:$C$44&gt;0)*(Inputs!$C$30:$C$44&lt;=M$4)*Inputs!$B$30:$B$44)</f>
        <v/>
      </c>
      <c r="N15" s="32">
        <f>SUMPRODUCT((Inputs!$C$30:$C$44&gt;0)*(Inputs!$C$30:$C$44&lt;=N$4)*Inputs!$B$30:$B$44)</f>
        <v/>
      </c>
      <c r="O15" s="32">
        <f>SUMPRODUCT((Inputs!$C$30:$C$44&gt;0)*(Inputs!$C$30:$C$44&lt;=O$4)*Inputs!$B$30:$B$44)</f>
        <v/>
      </c>
      <c r="P15" s="29">
        <f>SUM(D15:O15)</f>
        <v/>
      </c>
    </row>
    <row r="16">
      <c r="A16" s="25" t="inlineStr">
        <is>
          <t>Payroll taxes and benefits</t>
        </is>
      </c>
      <c r="B16" t="inlineStr">
        <is>
          <t>$</t>
        </is>
      </c>
      <c r="C16" s="6" t="inlineStr">
        <is>
          <t>Salaries x payroll taxes and benefits %</t>
        </is>
      </c>
      <c r="D16" s="32">
        <f>D15*Inputs!$B$16</f>
        <v/>
      </c>
      <c r="E16" s="32">
        <f>E15*Inputs!$B$16</f>
        <v/>
      </c>
      <c r="F16" s="32">
        <f>F15*Inputs!$B$16</f>
        <v/>
      </c>
      <c r="G16" s="32">
        <f>G15*Inputs!$B$16</f>
        <v/>
      </c>
      <c r="H16" s="32">
        <f>H15*Inputs!$B$16</f>
        <v/>
      </c>
      <c r="I16" s="32">
        <f>I15*Inputs!$B$16</f>
        <v/>
      </c>
      <c r="J16" s="32">
        <f>J15*Inputs!$B$16</f>
        <v/>
      </c>
      <c r="K16" s="32">
        <f>K15*Inputs!$B$16</f>
        <v/>
      </c>
      <c r="L16" s="32">
        <f>L15*Inputs!$B$16</f>
        <v/>
      </c>
      <c r="M16" s="32">
        <f>M15*Inputs!$B$16</f>
        <v/>
      </c>
      <c r="N16" s="32">
        <f>N15*Inputs!$B$16</f>
        <v/>
      </c>
      <c r="O16" s="32">
        <f>O15*Inputs!$B$16</f>
        <v/>
      </c>
      <c r="P16" s="29">
        <f>SUM(D16:O16)</f>
        <v/>
      </c>
    </row>
    <row r="17">
      <c r="A17" s="8" t="inlineStr">
        <is>
          <t>Spending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</row>
    <row r="18">
      <c r="A18" s="10" t="inlineStr">
        <is>
          <t>Payroll (salaries + taxes and benefits)</t>
        </is>
      </c>
      <c r="B18" t="inlineStr">
        <is>
          <t>$</t>
        </is>
      </c>
      <c r="C18" s="6" t="inlineStr">
        <is>
          <t>Salaries + payroll taxes and benefits</t>
        </is>
      </c>
      <c r="D18" s="29">
        <f>D15+D16</f>
        <v/>
      </c>
      <c r="E18" s="29">
        <f>E15+E16</f>
        <v/>
      </c>
      <c r="F18" s="29">
        <f>F15+F16</f>
        <v/>
      </c>
      <c r="G18" s="29">
        <f>G15+G16</f>
        <v/>
      </c>
      <c r="H18" s="29">
        <f>H15+H16</f>
        <v/>
      </c>
      <c r="I18" s="29">
        <f>I15+I16</f>
        <v/>
      </c>
      <c r="J18" s="29">
        <f>J15+J16</f>
        <v/>
      </c>
      <c r="K18" s="29">
        <f>K15+K16</f>
        <v/>
      </c>
      <c r="L18" s="29">
        <f>L15+L16</f>
        <v/>
      </c>
      <c r="M18" s="29">
        <f>M15+M16</f>
        <v/>
      </c>
      <c r="N18" s="29">
        <f>N15+N16</f>
        <v/>
      </c>
      <c r="O18" s="29">
        <f>O15+O16</f>
        <v/>
      </c>
      <c r="P18" s="29">
        <f>SUM(D18:O18)</f>
        <v/>
      </c>
    </row>
    <row r="19">
      <c r="A19" s="25" t="inlineStr">
        <is>
          <t>Tools and software</t>
        </is>
      </c>
      <c r="B19" t="inlineStr">
        <is>
          <t>$</t>
        </is>
      </c>
      <c r="C19" s="6" t="inlineStr">
        <is>
          <t>Company-wide tools + headcount x tools per person</t>
        </is>
      </c>
      <c r="D19" s="32">
        <f>Inputs!$B$19+D13*Inputs!$B$20</f>
        <v/>
      </c>
      <c r="E19" s="32">
        <f>Inputs!$B$19+E13*Inputs!$B$20</f>
        <v/>
      </c>
      <c r="F19" s="32">
        <f>Inputs!$B$19+F13*Inputs!$B$20</f>
        <v/>
      </c>
      <c r="G19" s="32">
        <f>Inputs!$B$19+G13*Inputs!$B$20</f>
        <v/>
      </c>
      <c r="H19" s="32">
        <f>Inputs!$B$19+H13*Inputs!$B$20</f>
        <v/>
      </c>
      <c r="I19" s="32">
        <f>Inputs!$B$19+I13*Inputs!$B$20</f>
        <v/>
      </c>
      <c r="J19" s="32">
        <f>Inputs!$B$19+J13*Inputs!$B$20</f>
        <v/>
      </c>
      <c r="K19" s="32">
        <f>Inputs!$B$19+K13*Inputs!$B$20</f>
        <v/>
      </c>
      <c r="L19" s="32">
        <f>Inputs!$B$19+L13*Inputs!$B$20</f>
        <v/>
      </c>
      <c r="M19" s="32">
        <f>Inputs!$B$19+M13*Inputs!$B$20</f>
        <v/>
      </c>
      <c r="N19" s="32">
        <f>Inputs!$B$19+N13*Inputs!$B$20</f>
        <v/>
      </c>
      <c r="O19" s="32">
        <f>Inputs!$B$19+O13*Inputs!$B$20</f>
        <v/>
      </c>
      <c r="P19" s="29">
        <f>SUM(D19:O19)</f>
        <v/>
      </c>
    </row>
    <row r="20">
      <c r="A20" s="25" t="inlineStr">
        <is>
          <t>Marketing</t>
        </is>
      </c>
      <c r="B20" t="inlineStr">
        <is>
          <t>$</t>
        </is>
      </c>
      <c r="C20" s="6" t="inlineStr">
        <is>
          <t>Before or after the funding month</t>
        </is>
      </c>
      <c r="D20" s="32">
        <f>IF(D$4&lt;Inputs!$B$9,Inputs!$B$22,Inputs!$B$23)</f>
        <v/>
      </c>
      <c r="E20" s="32">
        <f>IF(E$4&lt;Inputs!$B$9,Inputs!$B$22,Inputs!$B$23)</f>
        <v/>
      </c>
      <c r="F20" s="32">
        <f>IF(F$4&lt;Inputs!$B$9,Inputs!$B$22,Inputs!$B$23)</f>
        <v/>
      </c>
      <c r="G20" s="32">
        <f>IF(G$4&lt;Inputs!$B$9,Inputs!$B$22,Inputs!$B$23)</f>
        <v/>
      </c>
      <c r="H20" s="32">
        <f>IF(H$4&lt;Inputs!$B$9,Inputs!$B$22,Inputs!$B$23)</f>
        <v/>
      </c>
      <c r="I20" s="32">
        <f>IF(I$4&lt;Inputs!$B$9,Inputs!$B$22,Inputs!$B$23)</f>
        <v/>
      </c>
      <c r="J20" s="32">
        <f>IF(J$4&lt;Inputs!$B$9,Inputs!$B$22,Inputs!$B$23)</f>
        <v/>
      </c>
      <c r="K20" s="32">
        <f>IF(K$4&lt;Inputs!$B$9,Inputs!$B$22,Inputs!$B$23)</f>
        <v/>
      </c>
      <c r="L20" s="32">
        <f>IF(L$4&lt;Inputs!$B$9,Inputs!$B$22,Inputs!$B$23)</f>
        <v/>
      </c>
      <c r="M20" s="32">
        <f>IF(M$4&lt;Inputs!$B$9,Inputs!$B$22,Inputs!$B$23)</f>
        <v/>
      </c>
      <c r="N20" s="32">
        <f>IF(N$4&lt;Inputs!$B$9,Inputs!$B$22,Inputs!$B$23)</f>
        <v/>
      </c>
      <c r="O20" s="32">
        <f>IF(O$4&lt;Inputs!$B$9,Inputs!$B$22,Inputs!$B$23)</f>
        <v/>
      </c>
      <c r="P20" s="29">
        <f>SUM(D20:O20)</f>
        <v/>
      </c>
    </row>
    <row r="21">
      <c r="A21" s="25" t="inlineStr">
        <is>
          <t>Rent and overheads</t>
        </is>
      </c>
      <c r="B21" t="inlineStr">
        <is>
          <t>$</t>
        </is>
      </c>
      <c r="C21" s="6" t="inlineStr">
        <is>
          <t>Rent or coworking + other overheads</t>
        </is>
      </c>
      <c r="D21" s="32">
        <f>Inputs!$B$25+Inputs!$B$26</f>
        <v/>
      </c>
      <c r="E21" s="32">
        <f>Inputs!$B$25+Inputs!$B$26</f>
        <v/>
      </c>
      <c r="F21" s="32">
        <f>Inputs!$B$25+Inputs!$B$26</f>
        <v/>
      </c>
      <c r="G21" s="32">
        <f>Inputs!$B$25+Inputs!$B$26</f>
        <v/>
      </c>
      <c r="H21" s="32">
        <f>Inputs!$B$25+Inputs!$B$26</f>
        <v/>
      </c>
      <c r="I21" s="32">
        <f>Inputs!$B$25+Inputs!$B$26</f>
        <v/>
      </c>
      <c r="J21" s="32">
        <f>Inputs!$B$25+Inputs!$B$26</f>
        <v/>
      </c>
      <c r="K21" s="32">
        <f>Inputs!$B$25+Inputs!$B$26</f>
        <v/>
      </c>
      <c r="L21" s="32">
        <f>Inputs!$B$25+Inputs!$B$26</f>
        <v/>
      </c>
      <c r="M21" s="32">
        <f>Inputs!$B$25+Inputs!$B$26</f>
        <v/>
      </c>
      <c r="N21" s="32">
        <f>Inputs!$B$25+Inputs!$B$26</f>
        <v/>
      </c>
      <c r="O21" s="32">
        <f>Inputs!$B$25+Inputs!$B$26</f>
        <v/>
      </c>
      <c r="P21" s="29">
        <f>SUM(D21:O21)</f>
        <v/>
      </c>
    </row>
    <row r="22">
      <c r="A22" s="25" t="inlineStr">
        <is>
          <t>One-off costs</t>
        </is>
      </c>
      <c r="B22" t="inlineStr">
        <is>
          <t>$</t>
        </is>
      </c>
      <c r="C22" s="6" t="inlineStr">
        <is>
          <t>This month's one-off costs + new hires x laptop and setup</t>
        </is>
      </c>
      <c r="D22" s="32">
        <f>SUMIF(Inputs!$C$48:$C$55,D$4,Inputs!$B$48:$B$55)+D14*Inputs!$B$17</f>
        <v/>
      </c>
      <c r="E22" s="32">
        <f>SUMIF(Inputs!$C$48:$C$55,E$4,Inputs!$B$48:$B$55)+E14*Inputs!$B$17</f>
        <v/>
      </c>
      <c r="F22" s="32">
        <f>SUMIF(Inputs!$C$48:$C$55,F$4,Inputs!$B$48:$B$55)+F14*Inputs!$B$17</f>
        <v/>
      </c>
      <c r="G22" s="32">
        <f>SUMIF(Inputs!$C$48:$C$55,G$4,Inputs!$B$48:$B$55)+G14*Inputs!$B$17</f>
        <v/>
      </c>
      <c r="H22" s="32">
        <f>SUMIF(Inputs!$C$48:$C$55,H$4,Inputs!$B$48:$B$55)+H14*Inputs!$B$17</f>
        <v/>
      </c>
      <c r="I22" s="32">
        <f>SUMIF(Inputs!$C$48:$C$55,I$4,Inputs!$B$48:$B$55)+I14*Inputs!$B$17</f>
        <v/>
      </c>
      <c r="J22" s="32">
        <f>SUMIF(Inputs!$C$48:$C$55,J$4,Inputs!$B$48:$B$55)+J14*Inputs!$B$17</f>
        <v/>
      </c>
      <c r="K22" s="32">
        <f>SUMIF(Inputs!$C$48:$C$55,K$4,Inputs!$B$48:$B$55)+K14*Inputs!$B$17</f>
        <v/>
      </c>
      <c r="L22" s="32">
        <f>SUMIF(Inputs!$C$48:$C$55,L$4,Inputs!$B$48:$B$55)+L14*Inputs!$B$17</f>
        <v/>
      </c>
      <c r="M22" s="32">
        <f>SUMIF(Inputs!$C$48:$C$55,M$4,Inputs!$B$48:$B$55)+M14*Inputs!$B$17</f>
        <v/>
      </c>
      <c r="N22" s="32">
        <f>SUMIF(Inputs!$C$48:$C$55,N$4,Inputs!$B$48:$B$55)+N14*Inputs!$B$17</f>
        <v/>
      </c>
      <c r="O22" s="32">
        <f>SUMIF(Inputs!$C$48:$C$55,O$4,Inputs!$B$48:$B$55)+O14*Inputs!$B$17</f>
        <v/>
      </c>
      <c r="P22" s="29">
        <f>SUM(D22:O22)</f>
        <v/>
      </c>
    </row>
    <row r="23">
      <c r="A23" s="10" t="inlineStr">
        <is>
          <t>Total spend</t>
        </is>
      </c>
      <c r="B23" t="inlineStr">
        <is>
          <t>$</t>
        </is>
      </c>
      <c r="C23" s="6" t="inlineStr">
        <is>
          <t>Payroll + tools + marketing + rent and overheads + one-offs</t>
        </is>
      </c>
      <c r="D23" s="29">
        <f>D18+D19+D20+D21+D22</f>
        <v/>
      </c>
      <c r="E23" s="29">
        <f>E18+E19+E20+E21+E22</f>
        <v/>
      </c>
      <c r="F23" s="29">
        <f>F18+F19+F20+F21+F22</f>
        <v/>
      </c>
      <c r="G23" s="29">
        <f>G18+G19+G20+G21+G22</f>
        <v/>
      </c>
      <c r="H23" s="29">
        <f>H18+H19+H20+H21+H22</f>
        <v/>
      </c>
      <c r="I23" s="29">
        <f>I18+I19+I20+I21+I22</f>
        <v/>
      </c>
      <c r="J23" s="29">
        <f>J18+J19+J20+J21+J22</f>
        <v/>
      </c>
      <c r="K23" s="29">
        <f>K18+K19+K20+K21+K22</f>
        <v/>
      </c>
      <c r="L23" s="29">
        <f>L18+L19+L20+L21+L22</f>
        <v/>
      </c>
      <c r="M23" s="29">
        <f>M18+M19+M20+M21+M22</f>
        <v/>
      </c>
      <c r="N23" s="29">
        <f>N18+N19+N20+N21+N22</f>
        <v/>
      </c>
      <c r="O23" s="29">
        <f>O18+O19+O20+O21+O22</f>
        <v/>
      </c>
      <c r="P23" s="29">
        <f>SUM(D23:O23)</f>
        <v/>
      </c>
    </row>
    <row r="24">
      <c r="A24" s="8" t="inlineStr">
        <is>
          <t>Cash and runway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</row>
    <row r="25">
      <c r="A25" s="10" t="inlineStr">
        <is>
          <t>Net burn</t>
        </is>
      </c>
      <c r="B25" t="inlineStr">
        <is>
          <t>$</t>
        </is>
      </c>
      <c r="C25" s="6" t="inlineStr">
        <is>
          <t>Total spend - revenue (negative = cash coming in)</t>
        </is>
      </c>
      <c r="D25" s="29">
        <f>D23-D11</f>
        <v/>
      </c>
      <c r="E25" s="29">
        <f>E23-E11</f>
        <v/>
      </c>
      <c r="F25" s="29">
        <f>F23-F11</f>
        <v/>
      </c>
      <c r="G25" s="29">
        <f>G23-G11</f>
        <v/>
      </c>
      <c r="H25" s="29">
        <f>H23-H11</f>
        <v/>
      </c>
      <c r="I25" s="29">
        <f>I23-I11</f>
        <v/>
      </c>
      <c r="J25" s="29">
        <f>J23-J11</f>
        <v/>
      </c>
      <c r="K25" s="29">
        <f>K23-K11</f>
        <v/>
      </c>
      <c r="L25" s="29">
        <f>L23-L11</f>
        <v/>
      </c>
      <c r="M25" s="29">
        <f>M23-M11</f>
        <v/>
      </c>
      <c r="N25" s="29">
        <f>N23-N11</f>
        <v/>
      </c>
      <c r="O25" s="29">
        <f>O23-O11</f>
        <v/>
      </c>
      <c r="P25" s="29">
        <f>SUM(D25:O25)</f>
        <v/>
      </c>
    </row>
    <row r="26">
      <c r="A26" s="25" t="inlineStr">
        <is>
          <t>Funding received</t>
        </is>
      </c>
      <c r="B26" t="inlineStr">
        <is>
          <t>$</t>
        </is>
      </c>
      <c r="C26" s="6" t="inlineStr">
        <is>
          <t>The round, in the month it lands</t>
        </is>
      </c>
      <c r="D26" s="32">
        <f>IF(D$4=Inputs!$B$9,Inputs!$B$8,0)</f>
        <v/>
      </c>
      <c r="E26" s="32">
        <f>IF(E$4=Inputs!$B$9,Inputs!$B$8,0)</f>
        <v/>
      </c>
      <c r="F26" s="32">
        <f>IF(F$4=Inputs!$B$9,Inputs!$B$8,0)</f>
        <v/>
      </c>
      <c r="G26" s="32">
        <f>IF(G$4=Inputs!$B$9,Inputs!$B$8,0)</f>
        <v/>
      </c>
      <c r="H26" s="32">
        <f>IF(H$4=Inputs!$B$9,Inputs!$B$8,0)</f>
        <v/>
      </c>
      <c r="I26" s="32">
        <f>IF(I$4=Inputs!$B$9,Inputs!$B$8,0)</f>
        <v/>
      </c>
      <c r="J26" s="32">
        <f>IF(J$4=Inputs!$B$9,Inputs!$B$8,0)</f>
        <v/>
      </c>
      <c r="K26" s="32">
        <f>IF(K$4=Inputs!$B$9,Inputs!$B$8,0)</f>
        <v/>
      </c>
      <c r="L26" s="32">
        <f>IF(L$4=Inputs!$B$9,Inputs!$B$8,0)</f>
        <v/>
      </c>
      <c r="M26" s="32">
        <f>IF(M$4=Inputs!$B$9,Inputs!$B$8,0)</f>
        <v/>
      </c>
      <c r="N26" s="32">
        <f>IF(N$4=Inputs!$B$9,Inputs!$B$8,0)</f>
        <v/>
      </c>
      <c r="O26" s="32">
        <f>IF(O$4=Inputs!$B$9,Inputs!$B$8,0)</f>
        <v/>
      </c>
      <c r="P26" s="29">
        <f>SUM(D26:O26)</f>
        <v/>
      </c>
    </row>
    <row r="27">
      <c r="A27" s="25" t="inlineStr">
        <is>
          <t>Cash at start of month</t>
        </is>
      </c>
      <c r="B27" t="inlineStr">
        <is>
          <t>$</t>
        </is>
      </c>
      <c r="C27" s="6" t="inlineStr">
        <is>
          <t>Last month's cash at the end of the month</t>
        </is>
      </c>
      <c r="D27" s="32">
        <f>Inputs!$B$7</f>
        <v/>
      </c>
      <c r="E27" s="32">
        <f>D28</f>
        <v/>
      </c>
      <c r="F27" s="32">
        <f>E28</f>
        <v/>
      </c>
      <c r="G27" s="32">
        <f>F28</f>
        <v/>
      </c>
      <c r="H27" s="32">
        <f>G28</f>
        <v/>
      </c>
      <c r="I27" s="32">
        <f>H28</f>
        <v/>
      </c>
      <c r="J27" s="32">
        <f>I28</f>
        <v/>
      </c>
      <c r="K27" s="32">
        <f>J28</f>
        <v/>
      </c>
      <c r="L27" s="32">
        <f>K28</f>
        <v/>
      </c>
      <c r="M27" s="32">
        <f>L28</f>
        <v/>
      </c>
      <c r="N27" s="32">
        <f>M28</f>
        <v/>
      </c>
      <c r="O27" s="32">
        <f>N28</f>
        <v/>
      </c>
      <c r="P27" s="29">
        <f>D27</f>
        <v/>
      </c>
    </row>
    <row r="28">
      <c r="A28" s="10" t="inlineStr">
        <is>
          <t>Cash at end of month</t>
        </is>
      </c>
      <c r="B28" t="inlineStr">
        <is>
          <t>$</t>
        </is>
      </c>
      <c r="C28" s="6" t="inlineStr">
        <is>
          <t>Start + funding + revenue - total spend</t>
        </is>
      </c>
      <c r="D28" s="29">
        <f>D27+D26+D11-D23</f>
        <v/>
      </c>
      <c r="E28" s="29">
        <f>E27+E26+E11-E23</f>
        <v/>
      </c>
      <c r="F28" s="29">
        <f>F27+F26+F11-F23</f>
        <v/>
      </c>
      <c r="G28" s="29">
        <f>G27+G26+G11-G23</f>
        <v/>
      </c>
      <c r="H28" s="29">
        <f>H27+H26+H11-H23</f>
        <v/>
      </c>
      <c r="I28" s="29">
        <f>I27+I26+I11-I23</f>
        <v/>
      </c>
      <c r="J28" s="29">
        <f>J27+J26+J11-J23</f>
        <v/>
      </c>
      <c r="K28" s="29">
        <f>K27+K26+K11-K23</f>
        <v/>
      </c>
      <c r="L28" s="29">
        <f>L27+L26+L11-L23</f>
        <v/>
      </c>
      <c r="M28" s="29">
        <f>M27+M26+M11-M23</f>
        <v/>
      </c>
      <c r="N28" s="29">
        <f>N27+N26+N11-N23</f>
        <v/>
      </c>
      <c r="O28" s="29">
        <f>O27+O26+O11-O23</f>
        <v/>
      </c>
      <c r="P28" s="29">
        <f>O28</f>
        <v/>
      </c>
    </row>
    <row r="29">
      <c r="A29" s="25" t="inlineStr">
        <is>
          <t>Average net burn, last 3 months</t>
        </is>
      </c>
      <c r="B29" t="inlineStr">
        <is>
          <t>$</t>
        </is>
      </c>
      <c r="C29" s="6" t="inlineStr">
        <is>
          <t>Average of this month and up to two months before</t>
        </is>
      </c>
      <c r="D29" s="32">
        <f>AVERAGE(D25:D25)</f>
        <v/>
      </c>
      <c r="E29" s="32">
        <f>AVERAGE(D25:E25)</f>
        <v/>
      </c>
      <c r="F29" s="32">
        <f>AVERAGE(D25:F25)</f>
        <v/>
      </c>
      <c r="G29" s="32">
        <f>AVERAGE(E25:G25)</f>
        <v/>
      </c>
      <c r="H29" s="32">
        <f>AVERAGE(F25:H25)</f>
        <v/>
      </c>
      <c r="I29" s="32">
        <f>AVERAGE(G25:I25)</f>
        <v/>
      </c>
      <c r="J29" s="32">
        <f>AVERAGE(H25:J25)</f>
        <v/>
      </c>
      <c r="K29" s="32">
        <f>AVERAGE(I25:K25)</f>
        <v/>
      </c>
      <c r="L29" s="32">
        <f>AVERAGE(J25:L25)</f>
        <v/>
      </c>
      <c r="M29" s="32">
        <f>AVERAGE(K25:M25)</f>
        <v/>
      </c>
      <c r="N29" s="32">
        <f>AVERAGE(L25:N25)</f>
        <v/>
      </c>
      <c r="O29" s="32">
        <f>AVERAGE(M25:O25)</f>
        <v/>
      </c>
      <c r="P29" s="29">
        <f>O29</f>
        <v/>
      </c>
    </row>
    <row r="30">
      <c r="A30" s="10" t="inlineStr">
        <is>
          <t>Months of runway</t>
        </is>
      </c>
      <c r="B30" t="inlineStr">
        <is>
          <t>months</t>
        </is>
      </c>
      <c r="C30" s="6" t="inlineStr">
        <is>
          <t>Cash at end of month / average net burn</t>
        </is>
      </c>
      <c r="D30" s="33">
        <f>IF(D29&gt;0,D28/D29,"Not burning")</f>
        <v/>
      </c>
      <c r="E30" s="33">
        <f>IF(E29&gt;0,E28/E29,"Not burning")</f>
        <v/>
      </c>
      <c r="F30" s="33">
        <f>IF(F29&gt;0,F28/F29,"Not burning")</f>
        <v/>
      </c>
      <c r="G30" s="33">
        <f>IF(G29&gt;0,G28/G29,"Not burning")</f>
        <v/>
      </c>
      <c r="H30" s="33">
        <f>IF(H29&gt;0,H28/H29,"Not burning")</f>
        <v/>
      </c>
      <c r="I30" s="33">
        <f>IF(I29&gt;0,I28/I29,"Not burning")</f>
        <v/>
      </c>
      <c r="J30" s="33">
        <f>IF(J29&gt;0,J28/J29,"Not burning")</f>
        <v/>
      </c>
      <c r="K30" s="33">
        <f>IF(K29&gt;0,K28/K29,"Not burning")</f>
        <v/>
      </c>
      <c r="L30" s="33">
        <f>IF(L29&gt;0,L28/L29,"Not burning")</f>
        <v/>
      </c>
      <c r="M30" s="33">
        <f>IF(M29&gt;0,M28/M29,"Not burning")</f>
        <v/>
      </c>
      <c r="N30" s="33">
        <f>IF(N29&gt;0,N28/N29,"Not burning")</f>
        <v/>
      </c>
      <c r="O30" s="33">
        <f>IF(O29&gt;0,O28/O29,"Not burning")</f>
        <v/>
      </c>
      <c r="P30" s="33">
        <f>O30</f>
        <v/>
      </c>
    </row>
    <row r="31">
      <c r="A31" s="8" t="inlineStr">
        <is>
          <t>Checks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</row>
    <row r="32">
      <c r="A32" s="25" t="inlineStr">
        <is>
          <t>Cash below zero?</t>
        </is>
      </c>
      <c r="B32" t="inlineStr">
        <is>
          <t>1 = yes</t>
        </is>
      </c>
      <c r="C32" s="6" t="inlineStr">
        <is>
          <t>Flags the months you would run out of cash</t>
        </is>
      </c>
      <c r="D32" s="34">
        <f>IF(D28&lt;0,1,0)</f>
        <v/>
      </c>
      <c r="E32" s="34">
        <f>IF(E28&lt;0,1,0)</f>
        <v/>
      </c>
      <c r="F32" s="34">
        <f>IF(F28&lt;0,1,0)</f>
        <v/>
      </c>
      <c r="G32" s="34">
        <f>IF(G28&lt;0,1,0)</f>
        <v/>
      </c>
      <c r="H32" s="34">
        <f>IF(H28&lt;0,1,0)</f>
        <v/>
      </c>
      <c r="I32" s="34">
        <f>IF(I28&lt;0,1,0)</f>
        <v/>
      </c>
      <c r="J32" s="34">
        <f>IF(J28&lt;0,1,0)</f>
        <v/>
      </c>
      <c r="K32" s="34">
        <f>IF(K28&lt;0,1,0)</f>
        <v/>
      </c>
      <c r="L32" s="34">
        <f>IF(L28&lt;0,1,0)</f>
        <v/>
      </c>
      <c r="M32" s="34">
        <f>IF(M28&lt;0,1,0)</f>
        <v/>
      </c>
      <c r="N32" s="34">
        <f>IF(N28&lt;0,1,0)</f>
        <v/>
      </c>
      <c r="O32" s="34">
        <f>IF(O28&lt;0,1,0)</f>
        <v/>
      </c>
      <c r="P32" s="35">
        <f>SUM(D32:O32)</f>
        <v/>
      </c>
    </row>
    <row r="33">
      <c r="A33" s="25" t="inlineStr">
        <is>
          <t>Cash check</t>
        </is>
      </c>
      <c r="B33" t="inlineStr">
        <is>
          <t>should be 0</t>
        </is>
      </c>
      <c r="C33" s="6" t="inlineStr">
        <is>
          <t>Cash at end - (starting cash + all funding + revenue - spend so far)</t>
        </is>
      </c>
      <c r="D33" s="36">
        <f>ROUND(D28-(Inputs!$B$7+SUM($D26:D26)+SUM($D11:D11)-SUM($D23:D23)),2)</f>
        <v/>
      </c>
      <c r="E33" s="36">
        <f>ROUND(E28-(Inputs!$B$7+SUM($D26:E26)+SUM($D11:E11)-SUM($D23:E23)),2)</f>
        <v/>
      </c>
      <c r="F33" s="36">
        <f>ROUND(F28-(Inputs!$B$7+SUM($D26:F26)+SUM($D11:F11)-SUM($D23:F23)),2)</f>
        <v/>
      </c>
      <c r="G33" s="36">
        <f>ROUND(G28-(Inputs!$B$7+SUM($D26:G26)+SUM($D11:G11)-SUM($D23:G23)),2)</f>
        <v/>
      </c>
      <c r="H33" s="36">
        <f>ROUND(H28-(Inputs!$B$7+SUM($D26:H26)+SUM($D11:H11)-SUM($D23:H23)),2)</f>
        <v/>
      </c>
      <c r="I33" s="36">
        <f>ROUND(I28-(Inputs!$B$7+SUM($D26:I26)+SUM($D11:I11)-SUM($D23:I23)),2)</f>
        <v/>
      </c>
      <c r="J33" s="36">
        <f>ROUND(J28-(Inputs!$B$7+SUM($D26:J26)+SUM($D11:J11)-SUM($D23:J23)),2)</f>
        <v/>
      </c>
      <c r="K33" s="36">
        <f>ROUND(K28-(Inputs!$B$7+SUM($D26:K26)+SUM($D11:K11)-SUM($D23:K23)),2)</f>
        <v/>
      </c>
      <c r="L33" s="36">
        <f>ROUND(L28-(Inputs!$B$7+SUM($D26:L26)+SUM($D11:L11)-SUM($D23:L23)),2)</f>
        <v/>
      </c>
      <c r="M33" s="36">
        <f>ROUND(M28-(Inputs!$B$7+SUM($D26:M26)+SUM($D11:M11)-SUM($D23:M23)),2)</f>
        <v/>
      </c>
      <c r="N33" s="36">
        <f>ROUND(N28-(Inputs!$B$7+SUM($D26:N26)+SUM($D11:N11)-SUM($D23:N23)),2)</f>
        <v/>
      </c>
      <c r="O33" s="36">
        <f>ROUND(O28-(Inputs!$B$7+SUM($D26:O26)+SUM($D11:O11)-SUM($D23:O23)),2)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8" customWidth="1" min="2" max="2"/>
    <col width="4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5" t="inlineStr">
        <is>
          <t>Budget vs actual</t>
        </is>
      </c>
    </row>
    <row r="2">
      <c r="A2" s="6" t="inlineStr">
        <is>
          <t>Each month, after you close the books, type your real numbers into the blue cells. The sheet compares them with the budget. Red = more than 10% off budget.</t>
        </is>
      </c>
    </row>
    <row r="4">
      <c r="A4" s="7" t="inlineStr">
        <is>
          <t>Month</t>
        </is>
      </c>
      <c r="C4" s="7" t="inlineStr">
        <is>
          <t>How to read it</t>
        </is>
      </c>
      <c r="D4" s="37">
        <f>'Monthly budget'!D4</f>
        <v/>
      </c>
      <c r="E4" s="37">
        <f>'Monthly budget'!E4</f>
        <v/>
      </c>
      <c r="F4" s="37">
        <f>'Monthly budget'!F4</f>
        <v/>
      </c>
      <c r="G4" s="37">
        <f>'Monthly budget'!G4</f>
        <v/>
      </c>
      <c r="H4" s="37">
        <f>'Monthly budget'!H4</f>
        <v/>
      </c>
      <c r="I4" s="37">
        <f>'Monthly budget'!I4</f>
        <v/>
      </c>
      <c r="J4" s="37">
        <f>'Monthly budget'!J4</f>
        <v/>
      </c>
      <c r="K4" s="37">
        <f>'Monthly budget'!K4</f>
        <v/>
      </c>
      <c r="L4" s="37">
        <f>'Monthly budget'!L4</f>
        <v/>
      </c>
      <c r="M4" s="37">
        <f>'Monthly budget'!M4</f>
        <v/>
      </c>
      <c r="N4" s="37">
        <f>'Monthly budget'!N4</f>
        <v/>
      </c>
      <c r="O4" s="37">
        <f>'Monthly budget'!O4</f>
        <v/>
      </c>
    </row>
    <row r="5">
      <c r="A5" t="inlineStr">
        <is>
          <t>Date</t>
        </is>
      </c>
      <c r="D5" s="38">
        <f>'Monthly budget'!D5</f>
        <v/>
      </c>
      <c r="E5" s="38">
        <f>'Monthly budget'!E5</f>
        <v/>
      </c>
      <c r="F5" s="38">
        <f>'Monthly budget'!F5</f>
        <v/>
      </c>
      <c r="G5" s="38">
        <f>'Monthly budget'!G5</f>
        <v/>
      </c>
      <c r="H5" s="38">
        <f>'Monthly budget'!H5</f>
        <v/>
      </c>
      <c r="I5" s="38">
        <f>'Monthly budget'!I5</f>
        <v/>
      </c>
      <c r="J5" s="38">
        <f>'Monthly budget'!J5</f>
        <v/>
      </c>
      <c r="K5" s="38">
        <f>'Monthly budget'!K5</f>
        <v/>
      </c>
      <c r="L5" s="38">
        <f>'Monthly budget'!L5</f>
        <v/>
      </c>
      <c r="M5" s="38">
        <f>'Monthly budget'!M5</f>
        <v/>
      </c>
      <c r="N5" s="38">
        <f>'Monthly budget'!N5</f>
        <v/>
      </c>
      <c r="O5" s="38">
        <f>'Monthly budget'!O5</f>
        <v/>
      </c>
    </row>
    <row r="7">
      <c r="A7" s="8" t="inlineStr">
        <is>
          <t>Actual: type your real numbers here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</row>
    <row r="8">
      <c r="A8" s="25" t="inlineStr">
        <is>
          <t>Revenue</t>
        </is>
      </c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>
      <c r="A9" s="25" t="inlineStr">
        <is>
          <t>Payroll (salaries + taxes and benefits)</t>
        </is>
      </c>
      <c r="D9" s="39" t="n"/>
      <c r="E9" s="39" t="n"/>
      <c r="F9" s="39" t="n"/>
      <c r="G9" s="39" t="n"/>
      <c r="H9" s="39" t="n"/>
      <c r="I9" s="39" t="n"/>
      <c r="J9" s="39" t="n"/>
      <c r="K9" s="39" t="n"/>
      <c r="L9" s="39" t="n"/>
      <c r="M9" s="39" t="n"/>
      <c r="N9" s="39" t="n"/>
      <c r="O9" s="39" t="n"/>
    </row>
    <row r="10">
      <c r="A10" s="25" t="inlineStr">
        <is>
          <t>Tools and software</t>
        </is>
      </c>
      <c r="D10" s="39" t="n"/>
      <c r="E10" s="39" t="n"/>
      <c r="F10" s="39" t="n"/>
      <c r="G10" s="39" t="n"/>
      <c r="H10" s="39" t="n"/>
      <c r="I10" s="39" t="n"/>
      <c r="J10" s="39" t="n"/>
      <c r="K10" s="39" t="n"/>
      <c r="L10" s="39" t="n"/>
      <c r="M10" s="39" t="n"/>
      <c r="N10" s="39" t="n"/>
      <c r="O10" s="39" t="n"/>
    </row>
    <row r="11">
      <c r="A11" s="25" t="inlineStr">
        <is>
          <t>Marketing</t>
        </is>
      </c>
      <c r="D11" s="39" t="n"/>
      <c r="E11" s="39" t="n"/>
      <c r="F11" s="39" t="n"/>
      <c r="G11" s="39" t="n"/>
      <c r="H11" s="39" t="n"/>
      <c r="I11" s="39" t="n"/>
      <c r="J11" s="39" t="n"/>
      <c r="K11" s="39" t="n"/>
      <c r="L11" s="39" t="n"/>
      <c r="M11" s="39" t="n"/>
      <c r="N11" s="39" t="n"/>
      <c r="O11" s="39" t="n"/>
    </row>
    <row r="12">
      <c r="A12" s="25" t="inlineStr">
        <is>
          <t>Rent and overheads</t>
        </is>
      </c>
      <c r="D12" s="39" t="n"/>
      <c r="E12" s="39" t="n"/>
      <c r="F12" s="39" t="n"/>
      <c r="G12" s="39" t="n"/>
      <c r="H12" s="39" t="n"/>
      <c r="I12" s="39" t="n"/>
      <c r="J12" s="39" t="n"/>
      <c r="K12" s="39" t="n"/>
      <c r="L12" s="39" t="n"/>
      <c r="M12" s="39" t="n"/>
      <c r="N12" s="39" t="n"/>
      <c r="O12" s="39" t="n"/>
    </row>
    <row r="13">
      <c r="A13" s="25" t="inlineStr">
        <is>
          <t>One-off costs</t>
        </is>
      </c>
      <c r="D13" s="39" t="n"/>
      <c r="E13" s="39" t="n"/>
      <c r="F13" s="39" t="n"/>
      <c r="G13" s="39" t="n"/>
      <c r="H13" s="39" t="n"/>
      <c r="I13" s="39" t="n"/>
      <c r="J13" s="39" t="n"/>
      <c r="K13" s="39" t="n"/>
      <c r="L13" s="39" t="n"/>
      <c r="M13" s="39" t="n"/>
      <c r="N13" s="39" t="n"/>
      <c r="O13" s="39" t="n"/>
    </row>
    <row r="14">
      <c r="A14" s="10" t="inlineStr">
        <is>
          <t>Total spend</t>
        </is>
      </c>
      <c r="C14" s="6" t="inlineStr">
        <is>
          <t>Adds up the cost lines you typed</t>
        </is>
      </c>
      <c r="D14" s="32">
        <f>IF(COUNT(D9:D13)=0,"",SUM(D9:D13))</f>
        <v/>
      </c>
      <c r="E14" s="32">
        <f>IF(COUNT(E9:E13)=0,"",SUM(E9:E13))</f>
        <v/>
      </c>
      <c r="F14" s="32">
        <f>IF(COUNT(F9:F13)=0,"",SUM(F9:F13))</f>
        <v/>
      </c>
      <c r="G14" s="32">
        <f>IF(COUNT(G9:G13)=0,"",SUM(G9:G13))</f>
        <v/>
      </c>
      <c r="H14" s="32">
        <f>IF(COUNT(H9:H13)=0,"",SUM(H9:H13))</f>
        <v/>
      </c>
      <c r="I14" s="32">
        <f>IF(COUNT(I9:I13)=0,"",SUM(I9:I13))</f>
        <v/>
      </c>
      <c r="J14" s="32">
        <f>IF(COUNT(J9:J13)=0,"",SUM(J9:J13))</f>
        <v/>
      </c>
      <c r="K14" s="32">
        <f>IF(COUNT(K9:K13)=0,"",SUM(K9:K13))</f>
        <v/>
      </c>
      <c r="L14" s="32">
        <f>IF(COUNT(L9:L13)=0,"",SUM(L9:L13))</f>
        <v/>
      </c>
      <c r="M14" s="32">
        <f>IF(COUNT(M9:M13)=0,"",SUM(M9:M13))</f>
        <v/>
      </c>
      <c r="N14" s="32">
        <f>IF(COUNT(N9:N13)=0,"",SUM(N9:N13))</f>
        <v/>
      </c>
      <c r="O14" s="32">
        <f>IF(COUNT(O9:O13)=0,"",SUM(O9:O13))</f>
        <v/>
      </c>
    </row>
    <row r="15">
      <c r="A15" s="10" t="inlineStr">
        <is>
          <t>Net burn</t>
        </is>
      </c>
      <c r="C15" s="6" t="inlineStr">
        <is>
          <t>Total spend - revenue</t>
        </is>
      </c>
      <c r="D15" s="32">
        <f>IF(COUNT(D14)=0,"",D14-N(D8))</f>
        <v/>
      </c>
      <c r="E15" s="32">
        <f>IF(COUNT(E14)=0,"",E14-N(E8))</f>
        <v/>
      </c>
      <c r="F15" s="32">
        <f>IF(COUNT(F14)=0,"",F14-N(F8))</f>
        <v/>
      </c>
      <c r="G15" s="32">
        <f>IF(COUNT(G14)=0,"",G14-N(G8))</f>
        <v/>
      </c>
      <c r="H15" s="32">
        <f>IF(COUNT(H14)=0,"",H14-N(H8))</f>
        <v/>
      </c>
      <c r="I15" s="32">
        <f>IF(COUNT(I14)=0,"",I14-N(I8))</f>
        <v/>
      </c>
      <c r="J15" s="32">
        <f>IF(COUNT(J14)=0,"",J14-N(J8))</f>
        <v/>
      </c>
      <c r="K15" s="32">
        <f>IF(COUNT(K14)=0,"",K14-N(K8))</f>
        <v/>
      </c>
      <c r="L15" s="32">
        <f>IF(COUNT(L14)=0,"",L14-N(L8))</f>
        <v/>
      </c>
      <c r="M15" s="32">
        <f>IF(COUNT(M14)=0,"",M14-N(M8))</f>
        <v/>
      </c>
      <c r="N15" s="32">
        <f>IF(COUNT(N14)=0,"",N14-N(N8))</f>
        <v/>
      </c>
      <c r="O15" s="32">
        <f>IF(COUNT(O14)=0,"",O14-N(O8))</f>
        <v/>
      </c>
    </row>
    <row r="17">
      <c r="A17" s="8" t="inlineStr">
        <is>
          <t>Budget: from the Monthly budget sheet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</row>
    <row r="18">
      <c r="A18" s="25" t="inlineStr">
        <is>
          <t>Revenue</t>
        </is>
      </c>
      <c r="D18" s="32">
        <f>'Monthly budget'!D11</f>
        <v/>
      </c>
      <c r="E18" s="32">
        <f>'Monthly budget'!E11</f>
        <v/>
      </c>
      <c r="F18" s="32">
        <f>'Monthly budget'!F11</f>
        <v/>
      </c>
      <c r="G18" s="32">
        <f>'Monthly budget'!G11</f>
        <v/>
      </c>
      <c r="H18" s="32">
        <f>'Monthly budget'!H11</f>
        <v/>
      </c>
      <c r="I18" s="32">
        <f>'Monthly budget'!I11</f>
        <v/>
      </c>
      <c r="J18" s="32">
        <f>'Monthly budget'!J11</f>
        <v/>
      </c>
      <c r="K18" s="32">
        <f>'Monthly budget'!K11</f>
        <v/>
      </c>
      <c r="L18" s="32">
        <f>'Monthly budget'!L11</f>
        <v/>
      </c>
      <c r="M18" s="32">
        <f>'Monthly budget'!M11</f>
        <v/>
      </c>
      <c r="N18" s="32">
        <f>'Monthly budget'!N11</f>
        <v/>
      </c>
      <c r="O18" s="32">
        <f>'Monthly budget'!O11</f>
        <v/>
      </c>
    </row>
    <row r="19">
      <c r="A19" s="25" t="inlineStr">
        <is>
          <t>Payroll (salaries + taxes and benefits)</t>
        </is>
      </c>
      <c r="D19" s="32">
        <f>'Monthly budget'!D18</f>
        <v/>
      </c>
      <c r="E19" s="32">
        <f>'Monthly budget'!E18</f>
        <v/>
      </c>
      <c r="F19" s="32">
        <f>'Monthly budget'!F18</f>
        <v/>
      </c>
      <c r="G19" s="32">
        <f>'Monthly budget'!G18</f>
        <v/>
      </c>
      <c r="H19" s="32">
        <f>'Monthly budget'!H18</f>
        <v/>
      </c>
      <c r="I19" s="32">
        <f>'Monthly budget'!I18</f>
        <v/>
      </c>
      <c r="J19" s="32">
        <f>'Monthly budget'!J18</f>
        <v/>
      </c>
      <c r="K19" s="32">
        <f>'Monthly budget'!K18</f>
        <v/>
      </c>
      <c r="L19" s="32">
        <f>'Monthly budget'!L18</f>
        <v/>
      </c>
      <c r="M19" s="32">
        <f>'Monthly budget'!M18</f>
        <v/>
      </c>
      <c r="N19" s="32">
        <f>'Monthly budget'!N18</f>
        <v/>
      </c>
      <c r="O19" s="32">
        <f>'Monthly budget'!O18</f>
        <v/>
      </c>
    </row>
    <row r="20">
      <c r="A20" s="25" t="inlineStr">
        <is>
          <t>Tools and software</t>
        </is>
      </c>
      <c r="D20" s="32">
        <f>'Monthly budget'!D19</f>
        <v/>
      </c>
      <c r="E20" s="32">
        <f>'Monthly budget'!E19</f>
        <v/>
      </c>
      <c r="F20" s="32">
        <f>'Monthly budget'!F19</f>
        <v/>
      </c>
      <c r="G20" s="32">
        <f>'Monthly budget'!G19</f>
        <v/>
      </c>
      <c r="H20" s="32">
        <f>'Monthly budget'!H19</f>
        <v/>
      </c>
      <c r="I20" s="32">
        <f>'Monthly budget'!I19</f>
        <v/>
      </c>
      <c r="J20" s="32">
        <f>'Monthly budget'!J19</f>
        <v/>
      </c>
      <c r="K20" s="32">
        <f>'Monthly budget'!K19</f>
        <v/>
      </c>
      <c r="L20" s="32">
        <f>'Monthly budget'!L19</f>
        <v/>
      </c>
      <c r="M20" s="32">
        <f>'Monthly budget'!M19</f>
        <v/>
      </c>
      <c r="N20" s="32">
        <f>'Monthly budget'!N19</f>
        <v/>
      </c>
      <c r="O20" s="32">
        <f>'Monthly budget'!O19</f>
        <v/>
      </c>
    </row>
    <row r="21">
      <c r="A21" s="25" t="inlineStr">
        <is>
          <t>Marketing</t>
        </is>
      </c>
      <c r="D21" s="32">
        <f>'Monthly budget'!D20</f>
        <v/>
      </c>
      <c r="E21" s="32">
        <f>'Monthly budget'!E20</f>
        <v/>
      </c>
      <c r="F21" s="32">
        <f>'Monthly budget'!F20</f>
        <v/>
      </c>
      <c r="G21" s="32">
        <f>'Monthly budget'!G20</f>
        <v/>
      </c>
      <c r="H21" s="32">
        <f>'Monthly budget'!H20</f>
        <v/>
      </c>
      <c r="I21" s="32">
        <f>'Monthly budget'!I20</f>
        <v/>
      </c>
      <c r="J21" s="32">
        <f>'Monthly budget'!J20</f>
        <v/>
      </c>
      <c r="K21" s="32">
        <f>'Monthly budget'!K20</f>
        <v/>
      </c>
      <c r="L21" s="32">
        <f>'Monthly budget'!L20</f>
        <v/>
      </c>
      <c r="M21" s="32">
        <f>'Monthly budget'!M20</f>
        <v/>
      </c>
      <c r="N21" s="32">
        <f>'Monthly budget'!N20</f>
        <v/>
      </c>
      <c r="O21" s="32">
        <f>'Monthly budget'!O20</f>
        <v/>
      </c>
    </row>
    <row r="22">
      <c r="A22" s="25" t="inlineStr">
        <is>
          <t>Rent and overheads</t>
        </is>
      </c>
      <c r="D22" s="32">
        <f>'Monthly budget'!D21</f>
        <v/>
      </c>
      <c r="E22" s="32">
        <f>'Monthly budget'!E21</f>
        <v/>
      </c>
      <c r="F22" s="32">
        <f>'Monthly budget'!F21</f>
        <v/>
      </c>
      <c r="G22" s="32">
        <f>'Monthly budget'!G21</f>
        <v/>
      </c>
      <c r="H22" s="32">
        <f>'Monthly budget'!H21</f>
        <v/>
      </c>
      <c r="I22" s="32">
        <f>'Monthly budget'!I21</f>
        <v/>
      </c>
      <c r="J22" s="32">
        <f>'Monthly budget'!J21</f>
        <v/>
      </c>
      <c r="K22" s="32">
        <f>'Monthly budget'!K21</f>
        <v/>
      </c>
      <c r="L22" s="32">
        <f>'Monthly budget'!L21</f>
        <v/>
      </c>
      <c r="M22" s="32">
        <f>'Monthly budget'!M21</f>
        <v/>
      </c>
      <c r="N22" s="32">
        <f>'Monthly budget'!N21</f>
        <v/>
      </c>
      <c r="O22" s="32">
        <f>'Monthly budget'!O21</f>
        <v/>
      </c>
    </row>
    <row r="23">
      <c r="A23" s="25" t="inlineStr">
        <is>
          <t>One-off costs</t>
        </is>
      </c>
      <c r="D23" s="32">
        <f>'Monthly budget'!D22</f>
        <v/>
      </c>
      <c r="E23" s="32">
        <f>'Monthly budget'!E22</f>
        <v/>
      </c>
      <c r="F23" s="32">
        <f>'Monthly budget'!F22</f>
        <v/>
      </c>
      <c r="G23" s="32">
        <f>'Monthly budget'!G22</f>
        <v/>
      </c>
      <c r="H23" s="32">
        <f>'Monthly budget'!H22</f>
        <v/>
      </c>
      <c r="I23" s="32">
        <f>'Monthly budget'!I22</f>
        <v/>
      </c>
      <c r="J23" s="32">
        <f>'Monthly budget'!J22</f>
        <v/>
      </c>
      <c r="K23" s="32">
        <f>'Monthly budget'!K22</f>
        <v/>
      </c>
      <c r="L23" s="32">
        <f>'Monthly budget'!L22</f>
        <v/>
      </c>
      <c r="M23" s="32">
        <f>'Monthly budget'!M22</f>
        <v/>
      </c>
      <c r="N23" s="32">
        <f>'Monthly budget'!N22</f>
        <v/>
      </c>
      <c r="O23" s="32">
        <f>'Monthly budget'!O22</f>
        <v/>
      </c>
    </row>
    <row r="24">
      <c r="A24" s="10" t="inlineStr">
        <is>
          <t>Total spend</t>
        </is>
      </c>
      <c r="D24" s="32">
        <f>'Monthly budget'!D23</f>
        <v/>
      </c>
      <c r="E24" s="32">
        <f>'Monthly budget'!E23</f>
        <v/>
      </c>
      <c r="F24" s="32">
        <f>'Monthly budget'!F23</f>
        <v/>
      </c>
      <c r="G24" s="32">
        <f>'Monthly budget'!G23</f>
        <v/>
      </c>
      <c r="H24" s="32">
        <f>'Monthly budget'!H23</f>
        <v/>
      </c>
      <c r="I24" s="32">
        <f>'Monthly budget'!I23</f>
        <v/>
      </c>
      <c r="J24" s="32">
        <f>'Monthly budget'!J23</f>
        <v/>
      </c>
      <c r="K24" s="32">
        <f>'Monthly budget'!K23</f>
        <v/>
      </c>
      <c r="L24" s="32">
        <f>'Monthly budget'!L23</f>
        <v/>
      </c>
      <c r="M24" s="32">
        <f>'Monthly budget'!M23</f>
        <v/>
      </c>
      <c r="N24" s="32">
        <f>'Monthly budget'!N23</f>
        <v/>
      </c>
      <c r="O24" s="32">
        <f>'Monthly budget'!O23</f>
        <v/>
      </c>
    </row>
    <row r="25">
      <c r="A25" s="10" t="inlineStr">
        <is>
          <t>Net burn</t>
        </is>
      </c>
      <c r="D25" s="32">
        <f>'Monthly budget'!D25</f>
        <v/>
      </c>
      <c r="E25" s="32">
        <f>'Monthly budget'!E25</f>
        <v/>
      </c>
      <c r="F25" s="32">
        <f>'Monthly budget'!F25</f>
        <v/>
      </c>
      <c r="G25" s="32">
        <f>'Monthly budget'!G25</f>
        <v/>
      </c>
      <c r="H25" s="32">
        <f>'Monthly budget'!H25</f>
        <v/>
      </c>
      <c r="I25" s="32">
        <f>'Monthly budget'!I25</f>
        <v/>
      </c>
      <c r="J25" s="32">
        <f>'Monthly budget'!J25</f>
        <v/>
      </c>
      <c r="K25" s="32">
        <f>'Monthly budget'!K25</f>
        <v/>
      </c>
      <c r="L25" s="32">
        <f>'Monthly budget'!L25</f>
        <v/>
      </c>
      <c r="M25" s="32">
        <f>'Monthly budget'!M25</f>
        <v/>
      </c>
      <c r="N25" s="32">
        <f>'Monthly budget'!N25</f>
        <v/>
      </c>
      <c r="O25" s="32">
        <f>'Monthly budget'!O25</f>
        <v/>
      </c>
    </row>
    <row r="27">
      <c r="A27" s="8" t="inlineStr">
        <is>
          <t>Difference: actual - budget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</row>
    <row r="28">
      <c r="A28" s="25" t="inlineStr">
        <is>
          <t>Revenue</t>
        </is>
      </c>
      <c r="C28" s="6" t="inlineStr">
        <is>
          <t>Below 0 = you earned less than planned</t>
        </is>
      </c>
      <c r="D28" s="32">
        <f>IF(COUNT(D8)=0,"",D8-D18)</f>
        <v/>
      </c>
      <c r="E28" s="32">
        <f>IF(COUNT(E8)=0,"",E8-E18)</f>
        <v/>
      </c>
      <c r="F28" s="32">
        <f>IF(COUNT(F8)=0,"",F8-F18)</f>
        <v/>
      </c>
      <c r="G28" s="32">
        <f>IF(COUNT(G8)=0,"",G8-G18)</f>
        <v/>
      </c>
      <c r="H28" s="32">
        <f>IF(COUNT(H8)=0,"",H8-H18)</f>
        <v/>
      </c>
      <c r="I28" s="32">
        <f>IF(COUNT(I8)=0,"",I8-I18)</f>
        <v/>
      </c>
      <c r="J28" s="32">
        <f>IF(COUNT(J8)=0,"",J8-J18)</f>
        <v/>
      </c>
      <c r="K28" s="32">
        <f>IF(COUNT(K8)=0,"",K8-K18)</f>
        <v/>
      </c>
      <c r="L28" s="32">
        <f>IF(COUNT(L8)=0,"",L8-L18)</f>
        <v/>
      </c>
      <c r="M28" s="32">
        <f>IF(COUNT(M8)=0,"",M8-M18)</f>
        <v/>
      </c>
      <c r="N28" s="32">
        <f>IF(COUNT(N8)=0,"",N8-N18)</f>
        <v/>
      </c>
      <c r="O28" s="32">
        <f>IF(COUNT(O8)=0,"",O8-O18)</f>
        <v/>
      </c>
    </row>
    <row r="29">
      <c r="A29" s="25" t="inlineStr">
        <is>
          <t>Payroll (salaries + taxes and benefits)</t>
        </is>
      </c>
      <c r="D29" s="32">
        <f>IF(COUNT(D9)=0,"",D9-D19)</f>
        <v/>
      </c>
      <c r="E29" s="32">
        <f>IF(COUNT(E9)=0,"",E9-E19)</f>
        <v/>
      </c>
      <c r="F29" s="32">
        <f>IF(COUNT(F9)=0,"",F9-F19)</f>
        <v/>
      </c>
      <c r="G29" s="32">
        <f>IF(COUNT(G9)=0,"",G9-G19)</f>
        <v/>
      </c>
      <c r="H29" s="32">
        <f>IF(COUNT(H9)=0,"",H9-H19)</f>
        <v/>
      </c>
      <c r="I29" s="32">
        <f>IF(COUNT(I9)=0,"",I9-I19)</f>
        <v/>
      </c>
      <c r="J29" s="32">
        <f>IF(COUNT(J9)=0,"",J9-J19)</f>
        <v/>
      </c>
      <c r="K29" s="32">
        <f>IF(COUNT(K9)=0,"",K9-K19)</f>
        <v/>
      </c>
      <c r="L29" s="32">
        <f>IF(COUNT(L9)=0,"",L9-L19)</f>
        <v/>
      </c>
      <c r="M29" s="32">
        <f>IF(COUNT(M9)=0,"",M9-M19)</f>
        <v/>
      </c>
      <c r="N29" s="32">
        <f>IF(COUNT(N9)=0,"",N9-N19)</f>
        <v/>
      </c>
      <c r="O29" s="32">
        <f>IF(COUNT(O9)=0,"",O9-O19)</f>
        <v/>
      </c>
    </row>
    <row r="30">
      <c r="A30" s="25" t="inlineStr">
        <is>
          <t>Tools and software</t>
        </is>
      </c>
      <c r="D30" s="32">
        <f>IF(COUNT(D10)=0,"",D10-D20)</f>
        <v/>
      </c>
      <c r="E30" s="32">
        <f>IF(COUNT(E10)=0,"",E10-E20)</f>
        <v/>
      </c>
      <c r="F30" s="32">
        <f>IF(COUNT(F10)=0,"",F10-F20)</f>
        <v/>
      </c>
      <c r="G30" s="32">
        <f>IF(COUNT(G10)=0,"",G10-G20)</f>
        <v/>
      </c>
      <c r="H30" s="32">
        <f>IF(COUNT(H10)=0,"",H10-H20)</f>
        <v/>
      </c>
      <c r="I30" s="32">
        <f>IF(COUNT(I10)=0,"",I10-I20)</f>
        <v/>
      </c>
      <c r="J30" s="32">
        <f>IF(COUNT(J10)=0,"",J10-J20)</f>
        <v/>
      </c>
      <c r="K30" s="32">
        <f>IF(COUNT(K10)=0,"",K10-K20)</f>
        <v/>
      </c>
      <c r="L30" s="32">
        <f>IF(COUNT(L10)=0,"",L10-L20)</f>
        <v/>
      </c>
      <c r="M30" s="32">
        <f>IF(COUNT(M10)=0,"",M10-M20)</f>
        <v/>
      </c>
      <c r="N30" s="32">
        <f>IF(COUNT(N10)=0,"",N10-N20)</f>
        <v/>
      </c>
      <c r="O30" s="32">
        <f>IF(COUNT(O10)=0,"",O10-O20)</f>
        <v/>
      </c>
    </row>
    <row r="31">
      <c r="A31" s="25" t="inlineStr">
        <is>
          <t>Marketing</t>
        </is>
      </c>
      <c r="D31" s="32">
        <f>IF(COUNT(D11)=0,"",D11-D21)</f>
        <v/>
      </c>
      <c r="E31" s="32">
        <f>IF(COUNT(E11)=0,"",E11-E21)</f>
        <v/>
      </c>
      <c r="F31" s="32">
        <f>IF(COUNT(F11)=0,"",F11-F21)</f>
        <v/>
      </c>
      <c r="G31" s="32">
        <f>IF(COUNT(G11)=0,"",G11-G21)</f>
        <v/>
      </c>
      <c r="H31" s="32">
        <f>IF(COUNT(H11)=0,"",H11-H21)</f>
        <v/>
      </c>
      <c r="I31" s="32">
        <f>IF(COUNT(I11)=0,"",I11-I21)</f>
        <v/>
      </c>
      <c r="J31" s="32">
        <f>IF(COUNT(J11)=0,"",J11-J21)</f>
        <v/>
      </c>
      <c r="K31" s="32">
        <f>IF(COUNT(K11)=0,"",K11-K21)</f>
        <v/>
      </c>
      <c r="L31" s="32">
        <f>IF(COUNT(L11)=0,"",L11-L21)</f>
        <v/>
      </c>
      <c r="M31" s="32">
        <f>IF(COUNT(M11)=0,"",M11-M21)</f>
        <v/>
      </c>
      <c r="N31" s="32">
        <f>IF(COUNT(N11)=0,"",N11-N21)</f>
        <v/>
      </c>
      <c r="O31" s="32">
        <f>IF(COUNT(O11)=0,"",O11-O21)</f>
        <v/>
      </c>
    </row>
    <row r="32">
      <c r="A32" s="25" t="inlineStr">
        <is>
          <t>Rent and overheads</t>
        </is>
      </c>
      <c r="D32" s="32">
        <f>IF(COUNT(D12)=0,"",D12-D22)</f>
        <v/>
      </c>
      <c r="E32" s="32">
        <f>IF(COUNT(E12)=0,"",E12-E22)</f>
        <v/>
      </c>
      <c r="F32" s="32">
        <f>IF(COUNT(F12)=0,"",F12-F22)</f>
        <v/>
      </c>
      <c r="G32" s="32">
        <f>IF(COUNT(G12)=0,"",G12-G22)</f>
        <v/>
      </c>
      <c r="H32" s="32">
        <f>IF(COUNT(H12)=0,"",H12-H22)</f>
        <v/>
      </c>
      <c r="I32" s="32">
        <f>IF(COUNT(I12)=0,"",I12-I22)</f>
        <v/>
      </c>
      <c r="J32" s="32">
        <f>IF(COUNT(J12)=0,"",J12-J22)</f>
        <v/>
      </c>
      <c r="K32" s="32">
        <f>IF(COUNT(K12)=0,"",K12-K22)</f>
        <v/>
      </c>
      <c r="L32" s="32">
        <f>IF(COUNT(L12)=0,"",L12-L22)</f>
        <v/>
      </c>
      <c r="M32" s="32">
        <f>IF(COUNT(M12)=0,"",M12-M22)</f>
        <v/>
      </c>
      <c r="N32" s="32">
        <f>IF(COUNT(N12)=0,"",N12-N22)</f>
        <v/>
      </c>
      <c r="O32" s="32">
        <f>IF(COUNT(O12)=0,"",O12-O22)</f>
        <v/>
      </c>
    </row>
    <row r="33">
      <c r="A33" s="25" t="inlineStr">
        <is>
          <t>One-off costs</t>
        </is>
      </c>
      <c r="D33" s="32">
        <f>IF(COUNT(D13)=0,"",D13-D23)</f>
        <v/>
      </c>
      <c r="E33" s="32">
        <f>IF(COUNT(E13)=0,"",E13-E23)</f>
        <v/>
      </c>
      <c r="F33" s="32">
        <f>IF(COUNT(F13)=0,"",F13-F23)</f>
        <v/>
      </c>
      <c r="G33" s="32">
        <f>IF(COUNT(G13)=0,"",G13-G23)</f>
        <v/>
      </c>
      <c r="H33" s="32">
        <f>IF(COUNT(H13)=0,"",H13-H23)</f>
        <v/>
      </c>
      <c r="I33" s="32">
        <f>IF(COUNT(I13)=0,"",I13-I23)</f>
        <v/>
      </c>
      <c r="J33" s="32">
        <f>IF(COUNT(J13)=0,"",J13-J23)</f>
        <v/>
      </c>
      <c r="K33" s="32">
        <f>IF(COUNT(K13)=0,"",K13-K23)</f>
        <v/>
      </c>
      <c r="L33" s="32">
        <f>IF(COUNT(L13)=0,"",L13-L23)</f>
        <v/>
      </c>
      <c r="M33" s="32">
        <f>IF(COUNT(M13)=0,"",M13-M23)</f>
        <v/>
      </c>
      <c r="N33" s="32">
        <f>IF(COUNT(N13)=0,"",N13-N23)</f>
        <v/>
      </c>
      <c r="O33" s="32">
        <f>IF(COUNT(O13)=0,"",O13-O23)</f>
        <v/>
      </c>
    </row>
    <row r="34">
      <c r="A34" s="10" t="inlineStr">
        <is>
          <t>Total spend</t>
        </is>
      </c>
      <c r="C34" s="6" t="inlineStr">
        <is>
          <t>Above 0 = you spent more than planned</t>
        </is>
      </c>
      <c r="D34" s="32">
        <f>IF(COUNT(D14)=0,"",D14-D24)</f>
        <v/>
      </c>
      <c r="E34" s="32">
        <f>IF(COUNT(E14)=0,"",E14-E24)</f>
        <v/>
      </c>
      <c r="F34" s="32">
        <f>IF(COUNT(F14)=0,"",F14-F24)</f>
        <v/>
      </c>
      <c r="G34" s="32">
        <f>IF(COUNT(G14)=0,"",G14-G24)</f>
        <v/>
      </c>
      <c r="H34" s="32">
        <f>IF(COUNT(H14)=0,"",H14-H24)</f>
        <v/>
      </c>
      <c r="I34" s="32">
        <f>IF(COUNT(I14)=0,"",I14-I24)</f>
        <v/>
      </c>
      <c r="J34" s="32">
        <f>IF(COUNT(J14)=0,"",J14-J24)</f>
        <v/>
      </c>
      <c r="K34" s="32">
        <f>IF(COUNT(K14)=0,"",K14-K24)</f>
        <v/>
      </c>
      <c r="L34" s="32">
        <f>IF(COUNT(L14)=0,"",L14-L24)</f>
        <v/>
      </c>
      <c r="M34" s="32">
        <f>IF(COUNT(M14)=0,"",M14-M24)</f>
        <v/>
      </c>
      <c r="N34" s="32">
        <f>IF(COUNT(N14)=0,"",N14-N24)</f>
        <v/>
      </c>
      <c r="O34" s="32">
        <f>IF(COUNT(O14)=0,"",O14-O24)</f>
        <v/>
      </c>
    </row>
    <row r="35">
      <c r="A35" s="10" t="inlineStr">
        <is>
          <t>Net burn</t>
        </is>
      </c>
      <c r="D35" s="32">
        <f>IF(COUNT(D15)=0,"",D15-D25)</f>
        <v/>
      </c>
      <c r="E35" s="32">
        <f>IF(COUNT(E15)=0,"",E15-E25)</f>
        <v/>
      </c>
      <c r="F35" s="32">
        <f>IF(COUNT(F15)=0,"",F15-F25)</f>
        <v/>
      </c>
      <c r="G35" s="32">
        <f>IF(COUNT(G15)=0,"",G15-G25)</f>
        <v/>
      </c>
      <c r="H35" s="32">
        <f>IF(COUNT(H15)=0,"",H15-H25)</f>
        <v/>
      </c>
      <c r="I35" s="32">
        <f>IF(COUNT(I15)=0,"",I15-I25)</f>
        <v/>
      </c>
      <c r="J35" s="32">
        <f>IF(COUNT(J15)=0,"",J15-J25)</f>
        <v/>
      </c>
      <c r="K35" s="32">
        <f>IF(COUNT(K15)=0,"",K15-K25)</f>
        <v/>
      </c>
      <c r="L35" s="32">
        <f>IF(COUNT(L15)=0,"",L15-L25)</f>
        <v/>
      </c>
      <c r="M35" s="32">
        <f>IF(COUNT(M15)=0,"",M15-M25)</f>
        <v/>
      </c>
      <c r="N35" s="32">
        <f>IF(COUNT(N15)=0,"",N15-N25)</f>
        <v/>
      </c>
      <c r="O35" s="32">
        <f>IF(COUNT(O15)=0,"",O15-O25)</f>
        <v/>
      </c>
    </row>
    <row r="37">
      <c r="A37" s="8" t="inlineStr">
        <is>
          <t>Difference as % of budget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</row>
    <row r="38">
      <c r="A38" s="25" t="inlineStr">
        <is>
          <t>Revenue</t>
        </is>
      </c>
      <c r="C38" s="6" t="inlineStr">
        <is>
          <t>Look into any line more than 10% off</t>
        </is>
      </c>
      <c r="D38" s="40">
        <f>IF(OR(COUNT(D8)=0,D18=0),"",(D8-D18)/D18)</f>
        <v/>
      </c>
      <c r="E38" s="40">
        <f>IF(OR(COUNT(E8)=0,E18=0),"",(E8-E18)/E18)</f>
        <v/>
      </c>
      <c r="F38" s="40">
        <f>IF(OR(COUNT(F8)=0,F18=0),"",(F8-F18)/F18)</f>
        <v/>
      </c>
      <c r="G38" s="40">
        <f>IF(OR(COUNT(G8)=0,G18=0),"",(G8-G18)/G18)</f>
        <v/>
      </c>
      <c r="H38" s="40">
        <f>IF(OR(COUNT(H8)=0,H18=0),"",(H8-H18)/H18)</f>
        <v/>
      </c>
      <c r="I38" s="40">
        <f>IF(OR(COUNT(I8)=0,I18=0),"",(I8-I18)/I18)</f>
        <v/>
      </c>
      <c r="J38" s="40">
        <f>IF(OR(COUNT(J8)=0,J18=0),"",(J8-J18)/J18)</f>
        <v/>
      </c>
      <c r="K38" s="40">
        <f>IF(OR(COUNT(K8)=0,K18=0),"",(K8-K18)/K18)</f>
        <v/>
      </c>
      <c r="L38" s="40">
        <f>IF(OR(COUNT(L8)=0,L18=0),"",(L8-L18)/L18)</f>
        <v/>
      </c>
      <c r="M38" s="40">
        <f>IF(OR(COUNT(M8)=0,M18=0),"",(M8-M18)/M18)</f>
        <v/>
      </c>
      <c r="N38" s="40">
        <f>IF(OR(COUNT(N8)=0,N18=0),"",(N8-N18)/N18)</f>
        <v/>
      </c>
      <c r="O38" s="40">
        <f>IF(OR(COUNT(O8)=0,O18=0),"",(O8-O18)/O18)</f>
        <v/>
      </c>
    </row>
    <row r="39">
      <c r="A39" s="25" t="inlineStr">
        <is>
          <t>Payroll (salaries + taxes and benefits)</t>
        </is>
      </c>
      <c r="D39" s="40">
        <f>IF(OR(COUNT(D9)=0,D19=0),"",(D9-D19)/D19)</f>
        <v/>
      </c>
      <c r="E39" s="40">
        <f>IF(OR(COUNT(E9)=0,E19=0),"",(E9-E19)/E19)</f>
        <v/>
      </c>
      <c r="F39" s="40">
        <f>IF(OR(COUNT(F9)=0,F19=0),"",(F9-F19)/F19)</f>
        <v/>
      </c>
      <c r="G39" s="40">
        <f>IF(OR(COUNT(G9)=0,G19=0),"",(G9-G19)/G19)</f>
        <v/>
      </c>
      <c r="H39" s="40">
        <f>IF(OR(COUNT(H9)=0,H19=0),"",(H9-H19)/H19)</f>
        <v/>
      </c>
      <c r="I39" s="40">
        <f>IF(OR(COUNT(I9)=0,I19=0),"",(I9-I19)/I19)</f>
        <v/>
      </c>
      <c r="J39" s="40">
        <f>IF(OR(COUNT(J9)=0,J19=0),"",(J9-J19)/J19)</f>
        <v/>
      </c>
      <c r="K39" s="40">
        <f>IF(OR(COUNT(K9)=0,K19=0),"",(K9-K19)/K19)</f>
        <v/>
      </c>
      <c r="L39" s="40">
        <f>IF(OR(COUNT(L9)=0,L19=0),"",(L9-L19)/L19)</f>
        <v/>
      </c>
      <c r="M39" s="40">
        <f>IF(OR(COUNT(M9)=0,M19=0),"",(M9-M19)/M19)</f>
        <v/>
      </c>
      <c r="N39" s="40">
        <f>IF(OR(COUNT(N9)=0,N19=0),"",(N9-N19)/N19)</f>
        <v/>
      </c>
      <c r="O39" s="40">
        <f>IF(OR(COUNT(O9)=0,O19=0),"",(O9-O19)/O19)</f>
        <v/>
      </c>
    </row>
    <row r="40">
      <c r="A40" s="25" t="inlineStr">
        <is>
          <t>Tools and software</t>
        </is>
      </c>
      <c r="D40" s="40">
        <f>IF(OR(COUNT(D10)=0,D20=0),"",(D10-D20)/D20)</f>
        <v/>
      </c>
      <c r="E40" s="40">
        <f>IF(OR(COUNT(E10)=0,E20=0),"",(E10-E20)/E20)</f>
        <v/>
      </c>
      <c r="F40" s="40">
        <f>IF(OR(COUNT(F10)=0,F20=0),"",(F10-F20)/F20)</f>
        <v/>
      </c>
      <c r="G40" s="40">
        <f>IF(OR(COUNT(G10)=0,G20=0),"",(G10-G20)/G20)</f>
        <v/>
      </c>
      <c r="H40" s="40">
        <f>IF(OR(COUNT(H10)=0,H20=0),"",(H10-H20)/H20)</f>
        <v/>
      </c>
      <c r="I40" s="40">
        <f>IF(OR(COUNT(I10)=0,I20=0),"",(I10-I20)/I20)</f>
        <v/>
      </c>
      <c r="J40" s="40">
        <f>IF(OR(COUNT(J10)=0,J20=0),"",(J10-J20)/J20)</f>
        <v/>
      </c>
      <c r="K40" s="40">
        <f>IF(OR(COUNT(K10)=0,K20=0),"",(K10-K20)/K20)</f>
        <v/>
      </c>
      <c r="L40" s="40">
        <f>IF(OR(COUNT(L10)=0,L20=0),"",(L10-L20)/L20)</f>
        <v/>
      </c>
      <c r="M40" s="40">
        <f>IF(OR(COUNT(M10)=0,M20=0),"",(M10-M20)/M20)</f>
        <v/>
      </c>
      <c r="N40" s="40">
        <f>IF(OR(COUNT(N10)=0,N20=0),"",(N10-N20)/N20)</f>
        <v/>
      </c>
      <c r="O40" s="40">
        <f>IF(OR(COUNT(O10)=0,O20=0),"",(O10-O20)/O20)</f>
        <v/>
      </c>
    </row>
    <row r="41">
      <c r="A41" s="25" t="inlineStr">
        <is>
          <t>Marketing</t>
        </is>
      </c>
      <c r="D41" s="40">
        <f>IF(OR(COUNT(D11)=0,D21=0),"",(D11-D21)/D21)</f>
        <v/>
      </c>
      <c r="E41" s="40">
        <f>IF(OR(COUNT(E11)=0,E21=0),"",(E11-E21)/E21)</f>
        <v/>
      </c>
      <c r="F41" s="40">
        <f>IF(OR(COUNT(F11)=0,F21=0),"",(F11-F21)/F21)</f>
        <v/>
      </c>
      <c r="G41" s="40">
        <f>IF(OR(COUNT(G11)=0,G21=0),"",(G11-G21)/G21)</f>
        <v/>
      </c>
      <c r="H41" s="40">
        <f>IF(OR(COUNT(H11)=0,H21=0),"",(H11-H21)/H21)</f>
        <v/>
      </c>
      <c r="I41" s="40">
        <f>IF(OR(COUNT(I11)=0,I21=0),"",(I11-I21)/I21)</f>
        <v/>
      </c>
      <c r="J41" s="40">
        <f>IF(OR(COUNT(J11)=0,J21=0),"",(J11-J21)/J21)</f>
        <v/>
      </c>
      <c r="K41" s="40">
        <f>IF(OR(COUNT(K11)=0,K21=0),"",(K11-K21)/K21)</f>
        <v/>
      </c>
      <c r="L41" s="40">
        <f>IF(OR(COUNT(L11)=0,L21=0),"",(L11-L21)/L21)</f>
        <v/>
      </c>
      <c r="M41" s="40">
        <f>IF(OR(COUNT(M11)=0,M21=0),"",(M11-M21)/M21)</f>
        <v/>
      </c>
      <c r="N41" s="40">
        <f>IF(OR(COUNT(N11)=0,N21=0),"",(N11-N21)/N21)</f>
        <v/>
      </c>
      <c r="O41" s="40">
        <f>IF(OR(COUNT(O11)=0,O21=0),"",(O11-O21)/O21)</f>
        <v/>
      </c>
    </row>
    <row r="42">
      <c r="A42" s="25" t="inlineStr">
        <is>
          <t>Rent and overheads</t>
        </is>
      </c>
      <c r="D42" s="40">
        <f>IF(OR(COUNT(D12)=0,D22=0),"",(D12-D22)/D22)</f>
        <v/>
      </c>
      <c r="E42" s="40">
        <f>IF(OR(COUNT(E12)=0,E22=0),"",(E12-E22)/E22)</f>
        <v/>
      </c>
      <c r="F42" s="40">
        <f>IF(OR(COUNT(F12)=0,F22=0),"",(F12-F22)/F22)</f>
        <v/>
      </c>
      <c r="G42" s="40">
        <f>IF(OR(COUNT(G12)=0,G22=0),"",(G12-G22)/G22)</f>
        <v/>
      </c>
      <c r="H42" s="40">
        <f>IF(OR(COUNT(H12)=0,H22=0),"",(H12-H22)/H22)</f>
        <v/>
      </c>
      <c r="I42" s="40">
        <f>IF(OR(COUNT(I12)=0,I22=0),"",(I12-I22)/I22)</f>
        <v/>
      </c>
      <c r="J42" s="40">
        <f>IF(OR(COUNT(J12)=0,J22=0),"",(J12-J22)/J22)</f>
        <v/>
      </c>
      <c r="K42" s="40">
        <f>IF(OR(COUNT(K12)=0,K22=0),"",(K12-K22)/K22)</f>
        <v/>
      </c>
      <c r="L42" s="40">
        <f>IF(OR(COUNT(L12)=0,L22=0),"",(L12-L22)/L22)</f>
        <v/>
      </c>
      <c r="M42" s="40">
        <f>IF(OR(COUNT(M12)=0,M22=0),"",(M12-M22)/M22)</f>
        <v/>
      </c>
      <c r="N42" s="40">
        <f>IF(OR(COUNT(N12)=0,N22=0),"",(N12-N22)/N22)</f>
        <v/>
      </c>
      <c r="O42" s="40">
        <f>IF(OR(COUNT(O12)=0,O22=0),"",(O12-O22)/O22)</f>
        <v/>
      </c>
    </row>
    <row r="43">
      <c r="A43" s="25" t="inlineStr">
        <is>
          <t>One-off costs</t>
        </is>
      </c>
      <c r="D43" s="40">
        <f>IF(OR(COUNT(D13)=0,D23=0),"",(D13-D23)/D23)</f>
        <v/>
      </c>
      <c r="E43" s="40">
        <f>IF(OR(COUNT(E13)=0,E23=0),"",(E13-E23)/E23)</f>
        <v/>
      </c>
      <c r="F43" s="40">
        <f>IF(OR(COUNT(F13)=0,F23=0),"",(F13-F23)/F23)</f>
        <v/>
      </c>
      <c r="G43" s="40">
        <f>IF(OR(COUNT(G13)=0,G23=0),"",(G13-G23)/G23)</f>
        <v/>
      </c>
      <c r="H43" s="40">
        <f>IF(OR(COUNT(H13)=0,H23=0),"",(H13-H23)/H23)</f>
        <v/>
      </c>
      <c r="I43" s="40">
        <f>IF(OR(COUNT(I13)=0,I23=0),"",(I13-I23)/I23)</f>
        <v/>
      </c>
      <c r="J43" s="40">
        <f>IF(OR(COUNT(J13)=0,J23=0),"",(J13-J23)/J23)</f>
        <v/>
      </c>
      <c r="K43" s="40">
        <f>IF(OR(COUNT(K13)=0,K23=0),"",(K13-K23)/K23)</f>
        <v/>
      </c>
      <c r="L43" s="40">
        <f>IF(OR(COUNT(L13)=0,L23=0),"",(L13-L23)/L23)</f>
        <v/>
      </c>
      <c r="M43" s="40">
        <f>IF(OR(COUNT(M13)=0,M23=0),"",(M13-M23)/M23)</f>
        <v/>
      </c>
      <c r="N43" s="40">
        <f>IF(OR(COUNT(N13)=0,N23=0),"",(N13-N23)/N23)</f>
        <v/>
      </c>
      <c r="O43" s="40">
        <f>IF(OR(COUNT(O13)=0,O23=0),"",(O13-O23)/O23)</f>
        <v/>
      </c>
    </row>
    <row r="44">
      <c r="A44" s="10" t="inlineStr">
        <is>
          <t>Total spend</t>
        </is>
      </c>
      <c r="D44" s="40">
        <f>IF(OR(COUNT(D14)=0,D24=0),"",(D14-D24)/D24)</f>
        <v/>
      </c>
      <c r="E44" s="40">
        <f>IF(OR(COUNT(E14)=0,E24=0),"",(E14-E24)/E24)</f>
        <v/>
      </c>
      <c r="F44" s="40">
        <f>IF(OR(COUNT(F14)=0,F24=0),"",(F14-F24)/F24)</f>
        <v/>
      </c>
      <c r="G44" s="40">
        <f>IF(OR(COUNT(G14)=0,G24=0),"",(G14-G24)/G24)</f>
        <v/>
      </c>
      <c r="H44" s="40">
        <f>IF(OR(COUNT(H14)=0,H24=0),"",(H14-H24)/H24)</f>
        <v/>
      </c>
      <c r="I44" s="40">
        <f>IF(OR(COUNT(I14)=0,I24=0),"",(I14-I24)/I24)</f>
        <v/>
      </c>
      <c r="J44" s="40">
        <f>IF(OR(COUNT(J14)=0,J24=0),"",(J14-J24)/J24)</f>
        <v/>
      </c>
      <c r="K44" s="40">
        <f>IF(OR(COUNT(K14)=0,K24=0),"",(K14-K24)/K24)</f>
        <v/>
      </c>
      <c r="L44" s="40">
        <f>IF(OR(COUNT(L14)=0,L24=0),"",(L14-L24)/L24)</f>
        <v/>
      </c>
      <c r="M44" s="40">
        <f>IF(OR(COUNT(M14)=0,M24=0),"",(M14-M24)/M24)</f>
        <v/>
      </c>
      <c r="N44" s="40">
        <f>IF(OR(COUNT(N14)=0,N24=0),"",(N14-N24)/N24)</f>
        <v/>
      </c>
      <c r="O44" s="40">
        <f>IF(OR(COUNT(O14)=0,O24=0),"",(O14-O24)/O24)</f>
        <v/>
      </c>
    </row>
    <row r="45">
      <c r="A45" s="10" t="inlineStr">
        <is>
          <t>Net burn</t>
        </is>
      </c>
      <c r="C45" s="6" t="inlineStr">
        <is>
          <t>Above 0 = you burned more cash than planned</t>
        </is>
      </c>
      <c r="D45" s="40">
        <f>IF(OR(COUNT(D15)=0,D25=0),"",(D15-D25)/D25)</f>
        <v/>
      </c>
      <c r="E45" s="40">
        <f>IF(OR(COUNT(E15)=0,E25=0),"",(E15-E25)/E25)</f>
        <v/>
      </c>
      <c r="F45" s="40">
        <f>IF(OR(COUNT(F15)=0,F25=0),"",(F15-F25)/F25)</f>
        <v/>
      </c>
      <c r="G45" s="40">
        <f>IF(OR(COUNT(G15)=0,G25=0),"",(G15-G25)/G25)</f>
        <v/>
      </c>
      <c r="H45" s="40">
        <f>IF(OR(COUNT(H15)=0,H25=0),"",(H15-H25)/H25)</f>
        <v/>
      </c>
      <c r="I45" s="40">
        <f>IF(OR(COUNT(I15)=0,I25=0),"",(I15-I25)/I25)</f>
        <v/>
      </c>
      <c r="J45" s="40">
        <f>IF(OR(COUNT(J15)=0,J25=0),"",(J15-J25)/J25)</f>
        <v/>
      </c>
      <c r="K45" s="40">
        <f>IF(OR(COUNT(K15)=0,K25=0),"",(K15-K25)/K25)</f>
        <v/>
      </c>
      <c r="L45" s="40">
        <f>IF(OR(COUNT(L15)=0,L25=0),"",(L15-L25)/L25)</f>
        <v/>
      </c>
      <c r="M45" s="40">
        <f>IF(OR(COUNT(M15)=0,M25=0),"",(M15-M25)/M25)</f>
        <v/>
      </c>
      <c r="N45" s="40">
        <f>IF(OR(COUNT(N15)=0,N25=0),"",(N15-N25)/N25)</f>
        <v/>
      </c>
      <c r="O45" s="40">
        <f>IF(OR(COUNT(O15)=0,O25=0),"",(O15-O25)/O25)</f>
        <v/>
      </c>
    </row>
  </sheetData>
  <conditionalFormatting sqref="D38:O45">
    <cfRule type="expression" priority="1" dxfId="0">
      <formula>AND(ISNUMBER(D38),ABS(D38)&gt;0.1)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Startup budget template: 12 months (fictional software startup)</dc:title>
  <dcterms:created xmlns:dcterms="http://purl.org/dc/terms/" xmlns:xsi="http://www.w3.org/2001/XMLSchema-instance" xsi:type="dcterms:W3CDTF">2026-10-17T19:46:12Z</dcterms:created>
  <dcterms:modified xmlns:dcterms="http://purl.org/dc/terms/" xmlns:xsi="http://www.w3.org/2001/XMLSchema-instance" xsi:type="dcterms:W3CDTF">2026-10-17T19:46:12Z</dcterms:modified>
</cp:coreProperties>
</file>