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Monthly KPI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3">
    <numFmt numFmtId="164" formatCode="yyyy-mm-dd"/>
    <numFmt numFmtId="165" formatCode="mmm yyyy"/>
    <numFmt numFmtId="166" formatCode="$#,##0;[Red]-$#,##0"/>
    <numFmt numFmtId="167" formatCode="mmm yy"/>
    <numFmt numFmtId="168" formatCode="0.0%"/>
    <numFmt numFmtId="169" formatCode="0.0"/>
    <numFmt numFmtId="170" formatCode="0.0&quot;x&quot;"/>
    <numFmt numFmtId="171" formatCode="0.00&quot;x&quot;"/>
    <numFmt numFmtId="172" formatCode="mmmm yyyy"/>
    <numFmt numFmtId="173" formatCode="+0.0%;-0.0%;0.0%"/>
    <numFmt numFmtId="174" formatCode="+0.0;-0.0;0.0"/>
    <numFmt numFmtId="175" formatCode="+0.00;-0.00;0.00"/>
    <numFmt numFmtId="176" formatCode="+$#,##0;-$#,##0;$0"/>
  </numFmts>
  <fonts count="7">
    <font>
      <name val="Calibri"/>
      <family val="2"/>
      <color theme="1"/>
      <sz val="11"/>
      <scheme val="minor"/>
    </font>
    <font>
      <name val="Calibri"/>
      <b val="1"/>
      <color rgb="00171417"/>
      <sz val="16"/>
    </font>
    <font>
      <name val="Calibri"/>
      <b val="1"/>
      <sz val="11"/>
    </font>
    <font>
      <name val="Calibri"/>
      <i val="1"/>
      <color rgb="005C5870"/>
      <sz val="10"/>
    </font>
    <font>
      <name val="Calibri"/>
      <b val="1"/>
      <color rgb="00FFFFFF"/>
      <sz val="11"/>
    </font>
    <font>
      <name val="Calibri"/>
      <color rgb="000000FF"/>
      <sz val="11"/>
    </font>
    <font>
      <name val="Calibri"/>
      <sz val="11"/>
    </font>
  </fonts>
  <fills count="5">
    <fill>
      <patternFill/>
    </fill>
    <fill>
      <patternFill patternType="gray125"/>
    </fill>
    <fill>
      <patternFill patternType="solid">
        <fgColor rgb="00171417"/>
      </patternFill>
    </fill>
    <fill>
      <patternFill patternType="solid">
        <fgColor rgb="00F3FDD0"/>
      </patternFill>
    </fill>
    <fill>
      <patternFill patternType="solid">
        <fgColor rgb="007963E9"/>
      </patternFill>
    </fill>
  </fills>
  <borders count="2">
    <border>
      <left/>
      <right/>
      <top/>
      <bottom/>
      <diagonal/>
    </border>
    <border>
      <bottom style="thin">
        <color rgb="00ECEBF2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165" fontId="5" fillId="3" borderId="0" pivotButton="0" quotePrefix="0" xfId="0"/>
    <xf numFmtId="166" fontId="5" fillId="3" borderId="0" pivotButton="0" quotePrefix="0" xfId="0"/>
    <xf numFmtId="3" fontId="5" fillId="3" borderId="0" pivotButton="0" quotePrefix="0" xfId="0"/>
    <xf numFmtId="1" fontId="4" fillId="2" borderId="0" pivotButton="0" quotePrefix="0" xfId="0"/>
    <xf numFmtId="167" fontId="2" fillId="0" borderId="0" pivotButton="0" quotePrefix="0" xfId="0"/>
    <xf numFmtId="0" fontId="4" fillId="4" borderId="0" pivotButton="0" quotePrefix="0" xfId="0"/>
    <xf numFmtId="0" fontId="0" fillId="4" borderId="0" pivotButton="0" quotePrefix="0" xfId="0"/>
    <xf numFmtId="0" fontId="2" fillId="0" borderId="0" pivotButton="0" quotePrefix="0" xfId="0"/>
    <xf numFmtId="1" fontId="5" fillId="3" borderId="0" applyAlignment="1" pivotButton="0" quotePrefix="0" xfId="0">
      <alignment horizontal="center"/>
    </xf>
    <xf numFmtId="172" fontId="2" fillId="0" borderId="0" pivotButton="0" quotePrefix="0" xfId="0"/>
    <xf numFmtId="166" fontId="2" fillId="0" borderId="1" applyAlignment="1" pivotButton="0" quotePrefix="0" xfId="0">
      <alignment horizontal="right"/>
    </xf>
    <xf numFmtId="166" fontId="0" fillId="0" borderId="1" applyAlignment="1" pivotButton="0" quotePrefix="0" xfId="0">
      <alignment horizontal="right"/>
    </xf>
    <xf numFmtId="168" fontId="2" fillId="0" borderId="1" applyAlignment="1" pivotButton="0" quotePrefix="0" xfId="0">
      <alignment horizontal="right"/>
    </xf>
    <xf numFmtId="168" fontId="0" fillId="0" borderId="1" applyAlignment="1" pivotButton="0" quotePrefix="0" xfId="0">
      <alignment horizontal="right"/>
    </xf>
    <xf numFmtId="173" fontId="0" fillId="0" borderId="1" applyAlignment="1" pivotButton="0" quotePrefix="0" xfId="0">
      <alignment horizontal="right"/>
    </xf>
    <xf numFmtId="9" fontId="2" fillId="0" borderId="1" applyAlignment="1" pivotButton="0" quotePrefix="0" xfId="0">
      <alignment horizontal="right"/>
    </xf>
    <xf numFmtId="9" fontId="0" fillId="0" borderId="1" applyAlignment="1" pivotButton="0" quotePrefix="0" xfId="0">
      <alignment horizontal="right"/>
    </xf>
    <xf numFmtId="169" fontId="2" fillId="0" borderId="1" applyAlignment="1" pivotButton="0" quotePrefix="0" xfId="0">
      <alignment horizontal="right"/>
    </xf>
    <xf numFmtId="169" fontId="0" fillId="0" borderId="1" applyAlignment="1" pivotButton="0" quotePrefix="0" xfId="0">
      <alignment horizontal="right"/>
    </xf>
    <xf numFmtId="174" fontId="0" fillId="0" borderId="1" applyAlignment="1" pivotButton="0" quotePrefix="0" xfId="0">
      <alignment horizontal="right"/>
    </xf>
    <xf numFmtId="171" fontId="2" fillId="0" borderId="1" applyAlignment="1" pivotButton="0" quotePrefix="0" xfId="0">
      <alignment horizontal="right"/>
    </xf>
    <xf numFmtId="171" fontId="0" fillId="0" borderId="1" applyAlignment="1" pivotButton="0" quotePrefix="0" xfId="0">
      <alignment horizontal="right"/>
    </xf>
    <xf numFmtId="175" fontId="0" fillId="0" borderId="1" applyAlignment="1" pivotButton="0" quotePrefix="0" xfId="0">
      <alignment horizontal="right"/>
    </xf>
    <xf numFmtId="176" fontId="0" fillId="0" borderId="1" applyAlignment="1" pivotButton="0" quotePrefix="0" xfId="0">
      <alignment horizontal="right"/>
    </xf>
    <xf numFmtId="1" fontId="4" fillId="2" borderId="1" applyAlignment="1" pivotButton="0" quotePrefix="0" xfId="0">
      <alignment horizontal="right"/>
    </xf>
    <xf numFmtId="0" fontId="6" fillId="0" borderId="0" pivotButton="0" quotePrefix="0" xfId="0"/>
    <xf numFmtId="167" fontId="0" fillId="0" borderId="1" applyAlignment="1" pivotButton="0" quotePrefix="0" xfId="0">
      <alignment horizontal="right"/>
    </xf>
    <xf numFmtId="3" fontId="0" fillId="0" borderId="1" applyAlignment="1" pivotButton="0" quotePrefix="0" xfId="0">
      <alignment horizontal="right"/>
    </xf>
    <xf numFmtId="3" fontId="2" fillId="0" borderId="1" applyAlignment="1" pivotButton="0" quotePrefix="0" xfId="0">
      <alignment horizontal="right"/>
    </xf>
    <xf numFmtId="10" fontId="0" fillId="0" borderId="1" applyAlignment="1" pivotButton="0" quotePrefix="0" xfId="0">
      <alignment horizontal="right"/>
    </xf>
    <xf numFmtId="170" fontId="0" fillId="0" borderId="1" applyAlignment="1" pivotButton="0" quotePrefix="0" xfId="0">
      <alignment horizontal="right"/>
    </xf>
    <xf numFmtId="2" fontId="0" fillId="0" borderId="1" applyAlignment="1" pivotButton="0" quotePrefix="0" xfId="0">
      <alignment horizontal="right"/>
    </xf>
  </cellXfs>
  <cellStyles count="1">
    <cellStyle name="Normal" xfId="0" builtinId="0" hidden="0"/>
  </cellStyles>
  <dxfs count="3">
    <dxf>
      <font>
        <b val="1"/>
        <color rgb="009C0006"/>
      </font>
      <fill>
        <patternFill patternType="solid">
          <bgColor rgb="00F8D7DA"/>
        </patternFill>
      </fill>
    </dxf>
    <dxf>
      <font>
        <b val="1"/>
        <color rgb="001E6B1E"/>
      </font>
      <fill>
        <patternFill patternType="solid">
          <bgColor rgb="00DDF5D8"/>
        </patternFill>
      </fill>
    </dxf>
    <dxf>
      <font>
        <b val="1"/>
        <color rgb="007A5300"/>
      </font>
      <fill>
        <patternFill patternType="solid">
          <bgColor rgb="00FFF1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MRR vs plan</a:t>
            </a:r>
          </a:p>
        </rich>
      </tx>
    </title>
    <plotArea>
      <lineChart>
        <grouping val="standard"/>
        <ser>
          <idx val="0"/>
          <order val="0"/>
          <tx>
            <v>MRR at end of month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 KPIs'!$D$5:$O$5</f>
            </numRef>
          </cat>
          <val>
            <numRef>
              <f>'Monthly KPIs'!$D$12:$O$12</f>
            </numRef>
          </val>
        </ser>
        <ser>
          <idx val="1"/>
          <order val="1"/>
          <tx>
            <v>MRR plan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 KPIs'!$D$5:$O$5</f>
            </numRef>
          </cat>
          <val>
            <numRef>
              <f>'Monthly KPIs'!$D$16:$O$16</f>
            </numRef>
          </val>
        </ser>
        <axId val="10"/>
        <axId val="100"/>
      </lineChart>
      <catAx>
        <axId val="10"/>
        <scaling>
          <orientation val="minMax"/>
        </scaling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MRR movements each month</a:t>
            </a:r>
          </a:p>
        </rich>
      </tx>
    </title>
    <plotArea>
      <barChart>
        <barDir val="col"/>
        <grouping val="stacked"/>
        <ser>
          <idx val="0"/>
          <order val="0"/>
          <tx>
            <v>New MRR</v>
          </tx>
          <spPr>
            <a:ln xmlns:a="http://schemas.openxmlformats.org/drawingml/2006/main">
              <a:prstDash val="solid"/>
            </a:ln>
          </spPr>
          <cat>
            <numRef>
              <f>'Monthly KPIs'!$D$5:$O$5</f>
            </numRef>
          </cat>
          <val>
            <numRef>
              <f>'Monthly KPIs'!$D$8:$O$8</f>
            </numRef>
          </val>
        </ser>
        <ser>
          <idx val="1"/>
          <order val="1"/>
          <tx>
            <v>Expansion MRR</v>
          </tx>
          <spPr>
            <a:ln xmlns:a="http://schemas.openxmlformats.org/drawingml/2006/main">
              <a:prstDash val="solid"/>
            </a:ln>
          </spPr>
          <cat>
            <numRef>
              <f>'Monthly KPIs'!$D$5:$O$5</f>
            </numRef>
          </cat>
          <val>
            <numRef>
              <f>'Monthly KPIs'!$D$9:$O$9</f>
            </numRef>
          </val>
        </ser>
        <ser>
          <idx val="2"/>
          <order val="2"/>
          <tx>
            <v>Contraction MRR</v>
          </tx>
          <spPr>
            <a:ln xmlns:a="http://schemas.openxmlformats.org/drawingml/2006/main">
              <a:prstDash val="solid"/>
            </a:ln>
          </spPr>
          <cat>
            <numRef>
              <f>'Monthly KPIs'!$D$5:$O$5</f>
            </numRef>
          </cat>
          <val>
            <numRef>
              <f>'Monthly KPIs'!$D$10:$O$10</f>
            </numRef>
          </val>
        </ser>
        <ser>
          <idx val="3"/>
          <order val="3"/>
          <tx>
            <v>Churned MRR</v>
          </tx>
          <spPr>
            <a:ln xmlns:a="http://schemas.openxmlformats.org/drawingml/2006/main">
              <a:prstDash val="solid"/>
            </a:ln>
          </spPr>
          <cat>
            <numRef>
              <f>'Monthly KPIs'!$D$5:$O$5</f>
            </numRef>
          </cat>
          <val>
            <numRef>
              <f>'Monthly KPIs'!$D$11:$O$11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Cash at the end of each month</a:t>
            </a:r>
          </a:p>
        </rich>
      </tx>
    </title>
    <plotArea>
      <lineChart>
        <grouping val="standard"/>
        <ser>
          <idx val="0"/>
          <order val="0"/>
          <tx>
            <v>Cash at end of month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 KPIs'!$D$5:$O$5</f>
            </numRef>
          </cat>
          <val>
            <numRef>
              <f>'Monthly KPIs'!$D$45:$O$45</f>
            </numRef>
          </val>
        </ser>
        <axId val="10"/>
        <axId val="100"/>
      </lineChart>
      <catAx>
        <axId val="10"/>
        <scaling>
          <orientation val="minMax"/>
        </scaling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55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18</row>
      <rowOff>0</rowOff>
    </from>
    <ext cx="558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34</row>
      <rowOff>0</rowOff>
    </from>
    <ext cx="558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9"/>
  <sheetViews>
    <sheetView workbookViewId="0">
      <selection activeCell="A1" sqref="A1"/>
    </sheetView>
  </sheetViews>
  <sheetFormatPr baseColWidth="8" defaultRowHeight="15"/>
  <cols>
    <col width="112" customWidth="1" min="1" max="1"/>
  </cols>
  <sheetData>
    <row r="1">
      <c r="A1" s="1" t="inlineStr">
        <is>
          <t>How to use this startup KPI dashboard template</t>
        </is>
      </c>
    </row>
    <row r="2">
      <c r="A2" s="2" t="inlineStr"/>
    </row>
    <row r="3">
      <c r="A3" s="3" t="inlineStr">
        <is>
          <t>What it is</t>
        </is>
      </c>
    </row>
    <row r="4">
      <c r="A4" s="2" t="inlineStr">
        <is>
          <t>A 12-month KPI dashboard for a fictional B2B SaaS startup. You type a few numbers each month, and the formulas build 10 KPIs and three charts. Made by Waveup for waveup.com/blog/superior-startup-kpi-dashboards/.</t>
        </is>
      </c>
    </row>
    <row r="5">
      <c r="A5" s="2" t="inlineStr"/>
    </row>
    <row r="6">
      <c r="A6" s="3" t="inlineStr">
        <is>
          <t>How to use it</t>
        </is>
      </c>
    </row>
    <row r="7">
      <c r="A7" s="2" t="inlineStr">
        <is>
          <t>1. Open Inputs. Change only the blue cells. Start with the first month, your MRR, customers and cash at the start.</t>
        </is>
      </c>
    </row>
    <row r="8">
      <c r="A8" s="2" t="inlineStr">
        <is>
          <t>2. Each month, after you close the books, type 11 numbers: MRR movements from your billing system (Stripe, Chargebee),</t>
        </is>
      </c>
    </row>
    <row r="9">
      <c r="A9" s="2" t="inlineStr">
        <is>
          <t xml:space="preserve">   customers won and lost, costs from your accounting software (Xero, QuickBooks), any funding, and your MRR plan.</t>
        </is>
      </c>
    </row>
    <row r="10">
      <c r="A10" s="2" t="inlineStr">
        <is>
          <t>3. Open Dashboard and type the month you want to see in cell B4 (1 to 12). Every KPI, last month and the change update.</t>
        </is>
      </c>
    </row>
    <row r="11">
      <c r="A11" s="2" t="inlineStr">
        <is>
          <t>4. Monthly KPIs shows every KPI for all 12 months. Column C says how each one is calculated.</t>
        </is>
      </c>
    </row>
    <row r="12">
      <c r="A12" s="2" t="inlineStr">
        <is>
          <t>5. Months you have not filled in yet count as zero. Set the Dashboard month to your latest full month.</t>
        </is>
      </c>
    </row>
    <row r="13">
      <c r="A13" s="2" t="inlineStr"/>
    </row>
    <row r="14">
      <c r="A14" s="3" t="inlineStr">
        <is>
          <t>How some KPIs are calculated</t>
        </is>
      </c>
    </row>
    <row r="15">
      <c r="A15" s="2" t="inlineStr">
        <is>
          <t>Revenue = MRR at the end of the month. If your booked revenue differs (setup fees, services), use the Revenue row as a guide only.</t>
        </is>
      </c>
    </row>
    <row r="16">
      <c r="A16" s="2" t="inlineStr">
        <is>
          <t>NRR here is annualised from the last 3 months of expansion, contraction and churn. True NRR follows a 12-month cohort of customers.</t>
        </is>
      </c>
    </row>
    <row r="17">
      <c r="A17" s="2" t="inlineStr">
        <is>
          <t>CAC, CAC payback, LTV and the burn multiple use the last 3 months, so one big month does not swing them.</t>
        </is>
      </c>
    </row>
    <row r="18">
      <c r="A18" s="2" t="inlineStr">
        <is>
          <t>Burn multiple = net burn / net new ARR. Runway = cash at the end of the month / average net burn of the last 3 months.</t>
        </is>
      </c>
    </row>
    <row r="19">
      <c r="A19" s="2" t="inlineStr"/>
    </row>
    <row r="20">
      <c r="A20" s="3" t="inlineStr">
        <is>
          <t>Colours on the Dashboard</t>
        </is>
      </c>
    </row>
    <row r="21">
      <c r="A21" s="2" t="inlineStr">
        <is>
          <t>MRR vs plan: green at or above plan, red below it. NRR: green at 100% or more, red below.</t>
        </is>
      </c>
    </row>
    <row r="22">
      <c r="A22" s="2" t="inlineStr">
        <is>
          <t>Burn multiple: green below 2x, amber from 2x, red from 3x. Runway: green from 18 months, amber from 12, red below 12.</t>
        </is>
      </c>
    </row>
    <row r="23">
      <c r="A23" s="4" t="inlineStr">
        <is>
          <t>These are rules of thumb for an early-stage startup, not targets for every company.</t>
        </is>
      </c>
    </row>
    <row r="24">
      <c r="A24" s="2" t="inlineStr"/>
    </row>
    <row r="25">
      <c r="A25" s="3" t="inlineStr">
        <is>
          <t>Colours in the sheets</t>
        </is>
      </c>
    </row>
    <row r="26">
      <c r="A26" s="2" t="inlineStr">
        <is>
          <t>Blue on light green = an input you can change. Black = a formula. Please don't type over formulas.</t>
        </is>
      </c>
    </row>
    <row r="27">
      <c r="A27" s="2" t="inlineStr"/>
    </row>
    <row r="28">
      <c r="A28" s="4" t="inlineStr">
        <is>
          <t>All numbers are made up to show how the template works. This is not financial advice.</t>
        </is>
      </c>
    </row>
    <row r="29">
      <c r="A29" s="3" t="inlineStr">
        <is>
          <t>Want a KPI dashboard and board pack your investors trust? waveup.com/fp-and-a-consulting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5"/>
  <sheetViews>
    <sheetView workbookViewId="0">
      <pane xSplit="3" ySplit="11" topLeftCell="D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52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>
      <c r="A1" s="5" t="inlineStr">
        <is>
          <t>Startup KPI dashboard template: a fictional B2B SaaS startup</t>
        </is>
      </c>
    </row>
    <row r="2">
      <c r="A2" s="6" t="inlineStr">
        <is>
          <t>Blue cells are inputs. Change them and the Dashboard and Monthly KPIs sheets update.</t>
        </is>
      </c>
    </row>
    <row r="4">
      <c r="A4" s="7" t="inlineStr">
        <is>
          <t>Starting point</t>
        </is>
      </c>
      <c r="B4" s="7" t="inlineStr">
        <is>
          <t>Unit</t>
        </is>
      </c>
      <c r="C4" s="7" t="inlineStr">
        <is>
          <t>What it means</t>
        </is>
      </c>
      <c r="D4" s="7" t="inlineStr">
        <is>
          <t>Value</t>
        </is>
      </c>
    </row>
    <row r="5">
      <c r="A5" t="inlineStr">
        <is>
          <t>First month on the dashboard</t>
        </is>
      </c>
      <c r="B5" t="inlineStr">
        <is>
          <t>month</t>
        </is>
      </c>
      <c r="C5" s="6" t="inlineStr">
        <is>
          <t>Month 1 of the 12</t>
        </is>
      </c>
      <c r="D5" s="8" t="n">
        <v>45931</v>
      </c>
    </row>
    <row r="6">
      <c r="A6" t="inlineStr">
        <is>
          <t>MRR at the start</t>
        </is>
      </c>
      <c r="B6" t="inlineStr">
        <is>
          <t>$</t>
        </is>
      </c>
      <c r="C6" s="6" t="inlineStr">
        <is>
          <t>MRR at the end of the month before month 1</t>
        </is>
      </c>
      <c r="D6" s="9" t="n">
        <v>40000</v>
      </c>
    </row>
    <row r="7">
      <c r="A7" t="inlineStr">
        <is>
          <t>Paying customers at the start</t>
        </is>
      </c>
      <c r="B7" t="inlineStr">
        <is>
          <t>customers</t>
        </is>
      </c>
      <c r="C7" s="6" t="inlineStr">
        <is>
          <t>Customers at the end of the month before month 1</t>
        </is>
      </c>
      <c r="D7" s="10" t="n">
        <v>80</v>
      </c>
    </row>
    <row r="8">
      <c r="A8" t="inlineStr">
        <is>
          <t>Cash in the bank at the start</t>
        </is>
      </c>
      <c r="B8" t="inlineStr">
        <is>
          <t>$</t>
        </is>
      </c>
      <c r="C8" s="6" t="inlineStr">
        <is>
          <t>Bank balance at the end of the month before month 1</t>
        </is>
      </c>
      <c r="D8" s="9" t="n">
        <v>2400000</v>
      </c>
    </row>
    <row r="10">
      <c r="A10" s="7" t="inlineStr">
        <is>
          <t>Monthly inputs</t>
        </is>
      </c>
      <c r="B10" s="7" t="inlineStr">
        <is>
          <t>Unit</t>
        </is>
      </c>
      <c r="C10" s="7" t="inlineStr">
        <is>
          <t>Where it comes from</t>
        </is>
      </c>
      <c r="D10" s="11">
        <f>1</f>
        <v/>
      </c>
      <c r="E10" s="11">
        <f>D10+1</f>
        <v/>
      </c>
      <c r="F10" s="11">
        <f>E10+1</f>
        <v/>
      </c>
      <c r="G10" s="11">
        <f>F10+1</f>
        <v/>
      </c>
      <c r="H10" s="11">
        <f>G10+1</f>
        <v/>
      </c>
      <c r="I10" s="11">
        <f>H10+1</f>
        <v/>
      </c>
      <c r="J10" s="11">
        <f>I10+1</f>
        <v/>
      </c>
      <c r="K10" s="11">
        <f>J10+1</f>
        <v/>
      </c>
      <c r="L10" s="11">
        <f>K10+1</f>
        <v/>
      </c>
      <c r="M10" s="11">
        <f>L10+1</f>
        <v/>
      </c>
      <c r="N10" s="11">
        <f>M10+1</f>
        <v/>
      </c>
      <c r="O10" s="11">
        <f>N10+1</f>
        <v/>
      </c>
    </row>
    <row r="11">
      <c r="A11" t="inlineStr">
        <is>
          <t>Month</t>
        </is>
      </c>
      <c r="D11" s="12">
        <f>EDATE(Inputs!$D$5,D$10-1)</f>
        <v/>
      </c>
      <c r="E11" s="12">
        <f>EDATE(Inputs!$D$5,E$10-1)</f>
        <v/>
      </c>
      <c r="F11" s="12">
        <f>EDATE(Inputs!$D$5,F$10-1)</f>
        <v/>
      </c>
      <c r="G11" s="12">
        <f>EDATE(Inputs!$D$5,G$10-1)</f>
        <v/>
      </c>
      <c r="H11" s="12">
        <f>EDATE(Inputs!$D$5,H$10-1)</f>
        <v/>
      </c>
      <c r="I11" s="12">
        <f>EDATE(Inputs!$D$5,I$10-1)</f>
        <v/>
      </c>
      <c r="J11" s="12">
        <f>EDATE(Inputs!$D$5,J$10-1)</f>
        <v/>
      </c>
      <c r="K11" s="12">
        <f>EDATE(Inputs!$D$5,K$10-1)</f>
        <v/>
      </c>
      <c r="L11" s="12">
        <f>EDATE(Inputs!$D$5,L$10-1)</f>
        <v/>
      </c>
      <c r="M11" s="12">
        <f>EDATE(Inputs!$D$5,M$10-1)</f>
        <v/>
      </c>
      <c r="N11" s="12">
        <f>EDATE(Inputs!$D$5,N$10-1)</f>
        <v/>
      </c>
      <c r="O11" s="12">
        <f>EDATE(Inputs!$D$5,O$10-1)</f>
        <v/>
      </c>
    </row>
    <row r="12">
      <c r="A12" s="13" t="inlineStr">
        <is>
          <t>Revenue (from your billing system, e.g. Stripe or Chargebee)</t>
        </is>
      </c>
      <c r="B12" s="14" t="n"/>
      <c r="C12" s="14" t="n"/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  <c r="O12" s="14" t="n"/>
    </row>
    <row r="13">
      <c r="A13" t="inlineStr">
        <is>
          <t>New MRR</t>
        </is>
      </c>
      <c r="B13" t="inlineStr">
        <is>
          <t>$</t>
        </is>
      </c>
      <c r="C13" s="6" t="inlineStr">
        <is>
          <t>MRR from customers who started paying this month</t>
        </is>
      </c>
      <c r="D13" s="9" t="n">
        <v>3000</v>
      </c>
      <c r="E13" s="9" t="n">
        <v>3200</v>
      </c>
      <c r="F13" s="9" t="n">
        <v>3400</v>
      </c>
      <c r="G13" s="9" t="n">
        <v>3500</v>
      </c>
      <c r="H13" s="9" t="n">
        <v>3800</v>
      </c>
      <c r="I13" s="9" t="n">
        <v>4000</v>
      </c>
      <c r="J13" s="9" t="n">
        <v>4100</v>
      </c>
      <c r="K13" s="9" t="n">
        <v>4300</v>
      </c>
      <c r="L13" s="9" t="n">
        <v>4500</v>
      </c>
      <c r="M13" s="9" t="n">
        <v>4800</v>
      </c>
      <c r="N13" s="9" t="n">
        <v>5000</v>
      </c>
      <c r="O13" s="9" t="n">
        <v>5300</v>
      </c>
    </row>
    <row r="14">
      <c r="A14" t="inlineStr">
        <is>
          <t>Expansion MRR</t>
        </is>
      </c>
      <c r="B14" t="inlineStr">
        <is>
          <t>$</t>
        </is>
      </c>
      <c r="C14" s="6" t="inlineStr">
        <is>
          <t>Upgrades, extra seats and price rises from existing customers</t>
        </is>
      </c>
      <c r="D14" s="9" t="n">
        <v>1200</v>
      </c>
      <c r="E14" s="9" t="n">
        <v>1300</v>
      </c>
      <c r="F14" s="9" t="n">
        <v>1300</v>
      </c>
      <c r="G14" s="9" t="n">
        <v>1400</v>
      </c>
      <c r="H14" s="9" t="n">
        <v>1500</v>
      </c>
      <c r="I14" s="9" t="n">
        <v>1500</v>
      </c>
      <c r="J14" s="9" t="n">
        <v>1400</v>
      </c>
      <c r="K14" s="9" t="n">
        <v>1400</v>
      </c>
      <c r="L14" s="9" t="n">
        <v>1600</v>
      </c>
      <c r="M14" s="9" t="n">
        <v>1700</v>
      </c>
      <c r="N14" s="9" t="n">
        <v>1800</v>
      </c>
      <c r="O14" s="9" t="n">
        <v>2100</v>
      </c>
    </row>
    <row r="15">
      <c r="A15" t="inlineStr">
        <is>
          <t>Contraction MRR</t>
        </is>
      </c>
      <c r="B15" t="inlineStr">
        <is>
          <t>$</t>
        </is>
      </c>
      <c r="C15" s="6" t="inlineStr">
        <is>
          <t>Downgrades. Type a positive number</t>
        </is>
      </c>
      <c r="D15" s="9" t="n">
        <v>300</v>
      </c>
      <c r="E15" s="9" t="n">
        <v>300</v>
      </c>
      <c r="F15" s="9" t="n">
        <v>400</v>
      </c>
      <c r="G15" s="9" t="n">
        <v>300</v>
      </c>
      <c r="H15" s="9" t="n">
        <v>400</v>
      </c>
      <c r="I15" s="9" t="n">
        <v>400</v>
      </c>
      <c r="J15" s="9" t="n">
        <v>500</v>
      </c>
      <c r="K15" s="9" t="n">
        <v>600</v>
      </c>
      <c r="L15" s="9" t="n">
        <v>500</v>
      </c>
      <c r="M15" s="9" t="n">
        <v>500</v>
      </c>
      <c r="N15" s="9" t="n">
        <v>500</v>
      </c>
      <c r="O15" s="9" t="n">
        <v>600</v>
      </c>
    </row>
    <row r="16">
      <c r="A16" t="inlineStr">
        <is>
          <t>Churned MRR</t>
        </is>
      </c>
      <c r="B16" t="inlineStr">
        <is>
          <t>$</t>
        </is>
      </c>
      <c r="C16" s="6" t="inlineStr">
        <is>
          <t>MRR lost from customers who left. Type a positive number</t>
        </is>
      </c>
      <c r="D16" s="9" t="n">
        <v>900</v>
      </c>
      <c r="E16" s="9" t="n">
        <v>1000</v>
      </c>
      <c r="F16" s="9" t="n">
        <v>900</v>
      </c>
      <c r="G16" s="9" t="n">
        <v>1100</v>
      </c>
      <c r="H16" s="9" t="n">
        <v>1000</v>
      </c>
      <c r="I16" s="9" t="n">
        <v>1200</v>
      </c>
      <c r="J16" s="9" t="n">
        <v>1600</v>
      </c>
      <c r="K16" s="9" t="n">
        <v>1800</v>
      </c>
      <c r="L16" s="9" t="n">
        <v>1600</v>
      </c>
      <c r="M16" s="9" t="n">
        <v>1300</v>
      </c>
      <c r="N16" s="9" t="n">
        <v>1200</v>
      </c>
      <c r="O16" s="9" t="n">
        <v>1300</v>
      </c>
    </row>
    <row r="17">
      <c r="A17" t="inlineStr">
        <is>
          <t>New customers</t>
        </is>
      </c>
      <c r="B17" t="inlineStr">
        <is>
          <t>customers</t>
        </is>
      </c>
      <c r="C17" s="6" t="inlineStr">
        <is>
          <t>New paying customers this month</t>
        </is>
      </c>
      <c r="D17" s="10" t="n">
        <v>6</v>
      </c>
      <c r="E17" s="10" t="n">
        <v>6</v>
      </c>
      <c r="F17" s="10" t="n">
        <v>7</v>
      </c>
      <c r="G17" s="10" t="n">
        <v>7</v>
      </c>
      <c r="H17" s="10" t="n">
        <v>7</v>
      </c>
      <c r="I17" s="10" t="n">
        <v>8</v>
      </c>
      <c r="J17" s="10" t="n">
        <v>8</v>
      </c>
      <c r="K17" s="10" t="n">
        <v>8</v>
      </c>
      <c r="L17" s="10" t="n">
        <v>9</v>
      </c>
      <c r="M17" s="10" t="n">
        <v>9</v>
      </c>
      <c r="N17" s="10" t="n">
        <v>10</v>
      </c>
      <c r="O17" s="10" t="n">
        <v>10</v>
      </c>
    </row>
    <row r="18">
      <c r="A18" t="inlineStr">
        <is>
          <t>Customers lost</t>
        </is>
      </c>
      <c r="B18" t="inlineStr">
        <is>
          <t>customers</t>
        </is>
      </c>
      <c r="C18" s="6" t="inlineStr">
        <is>
          <t>Paying customers who left this month</t>
        </is>
      </c>
      <c r="D18" s="10" t="n">
        <v>2</v>
      </c>
      <c r="E18" s="10" t="n">
        <v>2</v>
      </c>
      <c r="F18" s="10" t="n">
        <v>1</v>
      </c>
      <c r="G18" s="10" t="n">
        <v>2</v>
      </c>
      <c r="H18" s="10" t="n">
        <v>2</v>
      </c>
      <c r="I18" s="10" t="n">
        <v>2</v>
      </c>
      <c r="J18" s="10" t="n">
        <v>3</v>
      </c>
      <c r="K18" s="10" t="n">
        <v>4</v>
      </c>
      <c r="L18" s="10" t="n">
        <v>3</v>
      </c>
      <c r="M18" s="10" t="n">
        <v>2</v>
      </c>
      <c r="N18" s="10" t="n">
        <v>2</v>
      </c>
      <c r="O18" s="10" t="n">
        <v>2</v>
      </c>
    </row>
    <row r="19">
      <c r="A19" s="13" t="inlineStr">
        <is>
          <t>Costs and cash (from your accounting software, e.g. Xero or QuickBooks)</t>
        </is>
      </c>
      <c r="B19" s="14" t="n"/>
      <c r="C19" s="14" t="n"/>
      <c r="D19" s="14" t="n"/>
      <c r="E19" s="14" t="n"/>
      <c r="F19" s="14" t="n"/>
      <c r="G19" s="14" t="n"/>
      <c r="H19" s="14" t="n"/>
      <c r="I19" s="14" t="n"/>
      <c r="J19" s="14" t="n"/>
      <c r="K19" s="14" t="n"/>
      <c r="L19" s="14" t="n"/>
      <c r="M19" s="14" t="n"/>
      <c r="N19" s="14" t="n"/>
      <c r="O19" s="14" t="n"/>
    </row>
    <row r="20">
      <c r="A20" t="inlineStr">
        <is>
          <t>Cost of revenue</t>
        </is>
      </c>
      <c r="B20" t="inlineStr">
        <is>
          <t>$</t>
        </is>
      </c>
      <c r="C20" s="6" t="inlineStr">
        <is>
          <t>Hosting, customer support and payment fees</t>
        </is>
      </c>
      <c r="D20" s="9" t="n">
        <v>8200</v>
      </c>
      <c r="E20" s="9" t="n">
        <v>8800</v>
      </c>
      <c r="F20" s="9" t="n">
        <v>9400</v>
      </c>
      <c r="G20" s="9" t="n">
        <v>10100</v>
      </c>
      <c r="H20" s="9" t="n">
        <v>10800</v>
      </c>
      <c r="I20" s="9" t="n">
        <v>11600</v>
      </c>
      <c r="J20" s="9" t="n">
        <v>12200</v>
      </c>
      <c r="K20" s="9" t="n">
        <v>12800</v>
      </c>
      <c r="L20" s="9" t="n">
        <v>13600</v>
      </c>
      <c r="M20" s="9" t="n">
        <v>14500</v>
      </c>
      <c r="N20" s="9" t="n">
        <v>15500</v>
      </c>
      <c r="O20" s="9" t="n">
        <v>16500</v>
      </c>
    </row>
    <row r="21">
      <c r="A21" t="inlineStr">
        <is>
          <t>Sales and marketing</t>
        </is>
      </c>
      <c r="B21" t="inlineStr">
        <is>
          <t>$</t>
        </is>
      </c>
      <c r="C21" s="6" t="inlineStr">
        <is>
          <t>Sales and marketing salaries, ads, tools and events</t>
        </is>
      </c>
      <c r="D21" s="9" t="n">
        <v>34000</v>
      </c>
      <c r="E21" s="9" t="n">
        <v>35000</v>
      </c>
      <c r="F21" s="9" t="n">
        <v>36000</v>
      </c>
      <c r="G21" s="9" t="n">
        <v>37000</v>
      </c>
      <c r="H21" s="9" t="n">
        <v>38000</v>
      </c>
      <c r="I21" s="9" t="n">
        <v>40000</v>
      </c>
      <c r="J21" s="9" t="n">
        <v>41000</v>
      </c>
      <c r="K21" s="9" t="n">
        <v>42000</v>
      </c>
      <c r="L21" s="9" t="n">
        <v>44000</v>
      </c>
      <c r="M21" s="9" t="n">
        <v>45000</v>
      </c>
      <c r="N21" s="9" t="n">
        <v>46000</v>
      </c>
      <c r="O21" s="9" t="n">
        <v>48000</v>
      </c>
    </row>
    <row r="22">
      <c r="A22" t="inlineStr">
        <is>
          <t>Other operating costs</t>
        </is>
      </c>
      <c r="B22" t="inlineStr">
        <is>
          <t>$</t>
        </is>
      </c>
      <c r="C22" s="6" t="inlineStr">
        <is>
          <t>Product, engineering, admin, rent</t>
        </is>
      </c>
      <c r="D22" s="9" t="n">
        <v>86000</v>
      </c>
      <c r="E22" s="9" t="n">
        <v>86000</v>
      </c>
      <c r="F22" s="9" t="n">
        <v>88000</v>
      </c>
      <c r="G22" s="9" t="n">
        <v>90000</v>
      </c>
      <c r="H22" s="9" t="n">
        <v>90000</v>
      </c>
      <c r="I22" s="9" t="n">
        <v>92000</v>
      </c>
      <c r="J22" s="9" t="n">
        <v>94000</v>
      </c>
      <c r="K22" s="9" t="n">
        <v>96000</v>
      </c>
      <c r="L22" s="9" t="n">
        <v>96000</v>
      </c>
      <c r="M22" s="9" t="n">
        <v>98000</v>
      </c>
      <c r="N22" s="9" t="n">
        <v>98000</v>
      </c>
      <c r="O22" s="9" t="n">
        <v>100000</v>
      </c>
    </row>
    <row r="23">
      <c r="A23" t="inlineStr">
        <is>
          <t>Funding received</t>
        </is>
      </c>
      <c r="B23" t="inlineStr">
        <is>
          <t>$</t>
        </is>
      </c>
      <c r="C23" s="6" t="inlineStr">
        <is>
          <t>New money from a round or a loan, in the month it lands</t>
        </is>
      </c>
      <c r="D23" s="9" t="n">
        <v>0</v>
      </c>
      <c r="E23" s="9" t="n">
        <v>0</v>
      </c>
      <c r="F23" s="9" t="n">
        <v>0</v>
      </c>
      <c r="G23" s="9" t="n">
        <v>0</v>
      </c>
      <c r="H23" s="9" t="n">
        <v>0</v>
      </c>
      <c r="I23" s="9" t="n">
        <v>0</v>
      </c>
      <c r="J23" s="9" t="n">
        <v>0</v>
      </c>
      <c r="K23" s="9" t="n">
        <v>0</v>
      </c>
      <c r="L23" s="9" t="n">
        <v>0</v>
      </c>
      <c r="M23" s="9" t="n">
        <v>0</v>
      </c>
      <c r="N23" s="9" t="n">
        <v>0</v>
      </c>
      <c r="O23" s="9" t="n">
        <v>0</v>
      </c>
    </row>
    <row r="24">
      <c r="A24" s="13" t="inlineStr">
        <is>
          <t>Plan (from your budget or financial model)</t>
        </is>
      </c>
      <c r="B24" s="14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</row>
    <row r="25">
      <c r="A25" t="inlineStr">
        <is>
          <t>MRR plan</t>
        </is>
      </c>
      <c r="B25" t="inlineStr">
        <is>
          <t>$</t>
        </is>
      </c>
      <c r="C25" s="6" t="inlineStr">
        <is>
          <t>The MRR you planned for the end of each month</t>
        </is>
      </c>
      <c r="D25" s="9" t="n">
        <v>42800</v>
      </c>
      <c r="E25" s="9" t="n">
        <v>45800</v>
      </c>
      <c r="F25" s="9" t="n">
        <v>49000</v>
      </c>
      <c r="G25" s="9" t="n">
        <v>52400</v>
      </c>
      <c r="H25" s="9" t="n">
        <v>56100</v>
      </c>
      <c r="I25" s="9" t="n">
        <v>60000</v>
      </c>
      <c r="J25" s="9" t="n">
        <v>64200</v>
      </c>
      <c r="K25" s="9" t="n">
        <v>68700</v>
      </c>
      <c r="L25" s="9" t="n">
        <v>73500</v>
      </c>
      <c r="M25" s="9" t="n">
        <v>78700</v>
      </c>
      <c r="N25" s="9" t="n">
        <v>84200</v>
      </c>
      <c r="O25" s="9" t="n">
        <v>90100</v>
      </c>
    </row>
  </sheetData>
  <dataValidations count="1">
    <dataValidation sqref="D13:O13 D14:O14 D15:O15 D16:O16 D17:O17 D18:O18 D20:O20 D21:O21 D22:O22 D23:O23 D25:O25" showDropDown="0" showInputMessage="0" showErrorMessage="1" allowBlank="1" errorTitle="Input" error="Type a number of 0 or more.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4" customWidth="1" min="4" max="4"/>
    <col width="62" customWidth="1" min="5" max="5"/>
  </cols>
  <sheetData>
    <row r="1">
      <c r="A1" s="5" t="inlineStr">
        <is>
          <t>Startup KPI dashboard</t>
        </is>
      </c>
    </row>
    <row r="2">
      <c r="A2" s="6" t="inlineStr">
        <is>
          <t>Pick a month in B4. Every number below is a formula fed by the Inputs sheet.</t>
        </is>
      </c>
    </row>
    <row r="4">
      <c r="A4" s="15" t="inlineStr">
        <is>
          <t>Month to show (1-12)</t>
        </is>
      </c>
      <c r="B4" s="16" t="n">
        <v>12</v>
      </c>
      <c r="C4" s="17">
        <f>INDEX('Monthly KPIs'!$D$5:$O$5,1,$B$4)</f>
        <v/>
      </c>
    </row>
    <row r="6">
      <c r="A6" s="7" t="inlineStr">
        <is>
          <t>KPI</t>
        </is>
      </c>
      <c r="B6" s="7" t="inlineStr">
        <is>
          <t>This month</t>
        </is>
      </c>
      <c r="C6" s="7" t="inlineStr">
        <is>
          <t>Last month</t>
        </is>
      </c>
      <c r="D6" s="7" t="inlineStr">
        <is>
          <t>Change</t>
        </is>
      </c>
      <c r="E6" s="7" t="inlineStr">
        <is>
          <t>What it tells you</t>
        </is>
      </c>
    </row>
    <row r="7">
      <c r="A7" s="15" t="inlineStr">
        <is>
          <t>ARR</t>
        </is>
      </c>
      <c r="B7" s="18">
        <f>INDEX('Monthly KPIs'!$D$14:$O$14,1,$B$4)</f>
        <v/>
      </c>
      <c r="C7" s="19">
        <f>IF($B$4&lt;=1,"",INDEX('Monthly KPIs'!$D$14:$O$14,1,$B$4-1))</f>
        <v/>
      </c>
      <c r="D7" s="19">
        <f>IFERROR(B7-C7,"")</f>
        <v/>
      </c>
      <c r="E7" s="6" t="inlineStr">
        <is>
          <t>Annual recurring revenue: MRR x 12</t>
        </is>
      </c>
    </row>
    <row r="8">
      <c r="A8" s="15" t="inlineStr">
        <is>
          <t>MRR growth, month on month</t>
        </is>
      </c>
      <c r="B8" s="20">
        <f>INDEX('Monthly KPIs'!$D$15:$O$15,1,$B$4)</f>
        <v/>
      </c>
      <c r="C8" s="21">
        <f>IF($B$4&lt;=1,"",INDEX('Monthly KPIs'!$D$15:$O$15,1,$B$4-1))</f>
        <v/>
      </c>
      <c r="D8" s="22">
        <f>IFERROR(B8-C8,"")</f>
        <v/>
      </c>
      <c r="E8" s="6" t="inlineStr">
        <is>
          <t>How fast recurring revenue grows</t>
        </is>
      </c>
    </row>
    <row r="9">
      <c r="A9" s="15" t="inlineStr">
        <is>
          <t>MRR vs plan</t>
        </is>
      </c>
      <c r="B9" s="20">
        <f>INDEX('Monthly KPIs'!$D$17:$O$17,1,$B$4)</f>
        <v/>
      </c>
      <c r="C9" s="21">
        <f>IF($B$4&lt;=1,"",INDEX('Monthly KPIs'!$D$17:$O$17,1,$B$4-1))</f>
        <v/>
      </c>
      <c r="D9" s="22">
        <f>IFERROR(B9-C9,"")</f>
        <v/>
      </c>
      <c r="E9" s="6" t="inlineStr">
        <is>
          <t>Above 0% = ahead of plan, below 0% = behind it</t>
        </is>
      </c>
    </row>
    <row r="10">
      <c r="A10" s="15" t="inlineStr">
        <is>
          <t>NRR, annualised</t>
        </is>
      </c>
      <c r="B10" s="23">
        <f>INDEX('Monthly KPIs'!$D$28:$O$28,1,$B$4)</f>
        <v/>
      </c>
      <c r="C10" s="24">
        <f>IF($B$4&lt;=1,"",INDEX('Monthly KPIs'!$D$28:$O$28,1,$B$4-1))</f>
        <v/>
      </c>
      <c r="D10" s="22">
        <f>IFERROR(B10-C10,"")</f>
        <v/>
      </c>
      <c r="E10" s="6" t="inlineStr">
        <is>
          <t>Above 100% = existing customers grow revenue on their own</t>
        </is>
      </c>
    </row>
    <row r="11">
      <c r="A11" s="15" t="inlineStr">
        <is>
          <t>Logo churn, monthly</t>
        </is>
      </c>
      <c r="B11" s="20">
        <f>INDEX('Monthly KPIs'!$D$25:$O$25,1,$B$4)</f>
        <v/>
      </c>
      <c r="C11" s="21">
        <f>IF($B$4&lt;=1,"",INDEX('Monthly KPIs'!$D$25:$O$25,1,$B$4-1))</f>
        <v/>
      </c>
      <c r="D11" s="22">
        <f>IFERROR(B11-C11,"")</f>
        <v/>
      </c>
      <c r="E11" s="6" t="inlineStr">
        <is>
          <t>Share of customers who left this month</t>
        </is>
      </c>
    </row>
    <row r="12">
      <c r="A12" s="15" t="inlineStr">
        <is>
          <t>Gross margin</t>
        </is>
      </c>
      <c r="B12" s="20">
        <f>INDEX('Monthly KPIs'!$D$32:$O$32,1,$B$4)</f>
        <v/>
      </c>
      <c r="C12" s="21">
        <f>IF($B$4&lt;=1,"",INDEX('Monthly KPIs'!$D$32:$O$32,1,$B$4-1))</f>
        <v/>
      </c>
      <c r="D12" s="22">
        <f>IFERROR(B12-C12,"")</f>
        <v/>
      </c>
      <c r="E12" s="6" t="inlineStr">
        <is>
          <t>What is left of each $1 of revenue after delivery costs</t>
        </is>
      </c>
    </row>
    <row r="13">
      <c r="A13" s="15" t="inlineStr">
        <is>
          <t>CAC payback (months)</t>
        </is>
      </c>
      <c r="B13" s="25">
        <f>INDEX('Monthly KPIs'!$D$35:$O$35,1,$B$4)</f>
        <v/>
      </c>
      <c r="C13" s="26">
        <f>IF($B$4&lt;=1,"",INDEX('Monthly KPIs'!$D$35:$O$35,1,$B$4-1))</f>
        <v/>
      </c>
      <c r="D13" s="27">
        <f>IFERROR(B13-C13,"")</f>
        <v/>
      </c>
      <c r="E13" s="6" t="inlineStr">
        <is>
          <t>Months of gross profit to earn back the cost of a new customer</t>
        </is>
      </c>
    </row>
    <row r="14">
      <c r="A14" s="15" t="inlineStr">
        <is>
          <t>Burn multiple</t>
        </is>
      </c>
      <c r="B14" s="28">
        <f>INDEX('Monthly KPIs'!$D$42:$O$42,1,$B$4)</f>
        <v/>
      </c>
      <c r="C14" s="29">
        <f>IF($B$4&lt;=1,"",INDEX('Monthly KPIs'!$D$42:$O$42,1,$B$4-1))</f>
        <v/>
      </c>
      <c r="D14" s="30">
        <f>IFERROR(B14-C14,"")</f>
        <v/>
      </c>
      <c r="E14" s="6" t="inlineStr">
        <is>
          <t>Dollars burned for each $1 of net new ARR</t>
        </is>
      </c>
    </row>
    <row r="15">
      <c r="A15" s="15" t="inlineStr">
        <is>
          <t>Net burn</t>
        </is>
      </c>
      <c r="B15" s="18">
        <f>INDEX('Monthly KPIs'!$D$41:$O$41,1,$B$4)</f>
        <v/>
      </c>
      <c r="C15" s="19">
        <f>IF($B$4&lt;=1,"",INDEX('Monthly KPIs'!$D$41:$O$41,1,$B$4-1))</f>
        <v/>
      </c>
      <c r="D15" s="31">
        <f>IFERROR(B15-C15,"")</f>
        <v/>
      </c>
      <c r="E15" s="6" t="inlineStr">
        <is>
          <t>Cash out minus cash in this month</t>
        </is>
      </c>
    </row>
    <row r="16">
      <c r="A16" s="15" t="inlineStr">
        <is>
          <t>Runway (months)</t>
        </is>
      </c>
      <c r="B16" s="25">
        <f>INDEX('Monthly KPIs'!$D$47:$O$47,1,$B$4)</f>
        <v/>
      </c>
      <c r="C16" s="26">
        <f>IF($B$4&lt;=1,"",INDEX('Monthly KPIs'!$D$47:$O$47,1,$B$4-1))</f>
        <v/>
      </c>
      <c r="D16" s="27">
        <f>IFERROR(B16-C16,"")</f>
        <v/>
      </c>
      <c r="E16" s="6" t="inlineStr">
        <is>
          <t>Months of cash left at the average burn of the last 3 months</t>
        </is>
      </c>
    </row>
    <row r="18">
      <c r="A18" s="13" t="inlineStr">
        <is>
          <t>Charts: all 12 months</t>
        </is>
      </c>
      <c r="B18" s="14" t="n"/>
      <c r="C18" s="14" t="n"/>
      <c r="D18" s="14" t="n"/>
      <c r="E18" s="14" t="n"/>
    </row>
  </sheetData>
  <conditionalFormatting sqref="B9">
    <cfRule type="expression" priority="1" dxfId="0" stopIfTrue="1">
      <formula>AND(ISNUMBER(B9),B9&lt;0)</formula>
    </cfRule>
    <cfRule type="expression" priority="2" dxfId="1" stopIfTrue="1">
      <formula>AND(ISNUMBER(B9),B9&gt;=0)</formula>
    </cfRule>
  </conditionalFormatting>
  <conditionalFormatting sqref="B10">
    <cfRule type="expression" priority="3" dxfId="0" stopIfTrue="1">
      <formula>AND(ISNUMBER(B10),B10&lt;1)</formula>
    </cfRule>
    <cfRule type="expression" priority="4" dxfId="1" stopIfTrue="1">
      <formula>AND(ISNUMBER(B10),B10&gt;=1)</formula>
    </cfRule>
  </conditionalFormatting>
  <conditionalFormatting sqref="B14">
    <cfRule type="expression" priority="5" dxfId="0" stopIfTrue="1">
      <formula>AND(ISNUMBER(B14),B14&gt;=3)</formula>
    </cfRule>
    <cfRule type="expression" priority="6" dxfId="2" stopIfTrue="1">
      <formula>AND(ISNUMBER(B14),B14&gt;=2)</formula>
    </cfRule>
    <cfRule type="expression" priority="7" dxfId="1" stopIfTrue="1">
      <formula>AND(ISNUMBER(B14),B14&lt;2)</formula>
    </cfRule>
  </conditionalFormatting>
  <conditionalFormatting sqref="B16">
    <cfRule type="expression" priority="8" dxfId="0" stopIfTrue="1">
      <formula>AND(ISNUMBER(B16),B16&lt;12)</formula>
    </cfRule>
    <cfRule type="expression" priority="9" dxfId="2" stopIfTrue="1">
      <formula>AND(ISNUMBER(B16),B16&lt;18)</formula>
    </cfRule>
    <cfRule type="expression" priority="10" dxfId="1" stopIfTrue="1">
      <formula>AND(ISNUMBER(B16),B16&gt;=18)</formula>
    </cfRule>
  </conditionalFormatting>
  <dataValidations count="1">
    <dataValidation sqref="B4" showDropDown="0" showInputMessage="0" showErrorMessage="1" allowBlank="0" errorTitle="Month" error="Type a month number from 1 to 12." type="whole" operator="between">
      <formula1>1</formula1>
      <formula2>12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50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1" customWidth="1" min="2" max="2"/>
    <col width="58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5" t="inlineStr">
        <is>
          <t>Monthly KPIs: 12 months</t>
        </is>
      </c>
    </row>
    <row r="2">
      <c r="A2" s="6" t="inlineStr">
        <is>
          <t>Every number below is a formula. Change the inputs on the Inputs sheet.</t>
        </is>
      </c>
    </row>
    <row r="4">
      <c r="A4" s="7" t="inlineStr">
        <is>
          <t>Month</t>
        </is>
      </c>
      <c r="B4" s="7" t="inlineStr">
        <is>
          <t>#</t>
        </is>
      </c>
      <c r="C4" s="7" t="inlineStr">
        <is>
          <t>How it is calculated</t>
        </is>
      </c>
      <c r="D4" s="32">
        <f>Inputs!D10</f>
        <v/>
      </c>
      <c r="E4" s="32">
        <f>Inputs!E10</f>
        <v/>
      </c>
      <c r="F4" s="32">
        <f>Inputs!F10</f>
        <v/>
      </c>
      <c r="G4" s="32">
        <f>Inputs!G10</f>
        <v/>
      </c>
      <c r="H4" s="32">
        <f>Inputs!H10</f>
        <v/>
      </c>
      <c r="I4" s="32">
        <f>Inputs!I10</f>
        <v/>
      </c>
      <c r="J4" s="32">
        <f>Inputs!J10</f>
        <v/>
      </c>
      <c r="K4" s="32">
        <f>Inputs!K10</f>
        <v/>
      </c>
      <c r="L4" s="32">
        <f>Inputs!L10</f>
        <v/>
      </c>
      <c r="M4" s="32">
        <f>Inputs!M10</f>
        <v/>
      </c>
      <c r="N4" s="32">
        <f>Inputs!N10</f>
        <v/>
      </c>
      <c r="O4" s="32">
        <f>Inputs!O10</f>
        <v/>
      </c>
    </row>
    <row r="5">
      <c r="A5" s="33" t="inlineStr">
        <is>
          <t>Date</t>
        </is>
      </c>
      <c r="B5" t="inlineStr"/>
      <c r="C5" s="6" t="inlineStr">
        <is>
          <t>From the Inputs sheet</t>
        </is>
      </c>
      <c r="D5" s="34">
        <f>Inputs!D11</f>
        <v/>
      </c>
      <c r="E5" s="34">
        <f>Inputs!E11</f>
        <v/>
      </c>
      <c r="F5" s="34">
        <f>Inputs!F11</f>
        <v/>
      </c>
      <c r="G5" s="34">
        <f>Inputs!G11</f>
        <v/>
      </c>
      <c r="H5" s="34">
        <f>Inputs!H11</f>
        <v/>
      </c>
      <c r="I5" s="34">
        <f>Inputs!I11</f>
        <v/>
      </c>
      <c r="J5" s="34">
        <f>Inputs!J11</f>
        <v/>
      </c>
      <c r="K5" s="34">
        <f>Inputs!K11</f>
        <v/>
      </c>
      <c r="L5" s="34">
        <f>Inputs!L11</f>
        <v/>
      </c>
      <c r="M5" s="34">
        <f>Inputs!M11</f>
        <v/>
      </c>
      <c r="N5" s="34">
        <f>Inputs!N11</f>
        <v/>
      </c>
      <c r="O5" s="34">
        <f>Inputs!O11</f>
        <v/>
      </c>
    </row>
    <row r="6">
      <c r="A6" s="13" t="inlineStr">
        <is>
          <t>MRR</t>
        </is>
      </c>
      <c r="B6" s="14" t="n"/>
      <c r="C6" s="14" t="n"/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</row>
    <row r="7">
      <c r="A7" s="33" t="inlineStr">
        <is>
          <t>MRR at start of month</t>
        </is>
      </c>
      <c r="B7" t="inlineStr">
        <is>
          <t>$</t>
        </is>
      </c>
      <c r="C7" s="6" t="inlineStr">
        <is>
          <t>Last month's MRR at the end (month 1: MRR at the start)</t>
        </is>
      </c>
      <c r="D7" s="19">
        <f>Inputs!$D$6</f>
        <v/>
      </c>
      <c r="E7" s="19">
        <f>D12</f>
        <v/>
      </c>
      <c r="F7" s="19">
        <f>E12</f>
        <v/>
      </c>
      <c r="G7" s="19">
        <f>F12</f>
        <v/>
      </c>
      <c r="H7" s="19">
        <f>G12</f>
        <v/>
      </c>
      <c r="I7" s="19">
        <f>H12</f>
        <v/>
      </c>
      <c r="J7" s="19">
        <f>I12</f>
        <v/>
      </c>
      <c r="K7" s="19">
        <f>J12</f>
        <v/>
      </c>
      <c r="L7" s="19">
        <f>K12</f>
        <v/>
      </c>
      <c r="M7" s="19">
        <f>L12</f>
        <v/>
      </c>
      <c r="N7" s="19">
        <f>M12</f>
        <v/>
      </c>
      <c r="O7" s="19">
        <f>N12</f>
        <v/>
      </c>
    </row>
    <row r="8">
      <c r="A8" s="33" t="inlineStr">
        <is>
          <t>+ New MRR</t>
        </is>
      </c>
      <c r="B8" t="inlineStr">
        <is>
          <t>$</t>
        </is>
      </c>
      <c r="C8" s="6" t="inlineStr">
        <is>
          <t>From Inputs</t>
        </is>
      </c>
      <c r="D8" s="19">
        <f>Inputs!D13</f>
        <v/>
      </c>
      <c r="E8" s="19">
        <f>Inputs!E13</f>
        <v/>
      </c>
      <c r="F8" s="19">
        <f>Inputs!F13</f>
        <v/>
      </c>
      <c r="G8" s="19">
        <f>Inputs!G13</f>
        <v/>
      </c>
      <c r="H8" s="19">
        <f>Inputs!H13</f>
        <v/>
      </c>
      <c r="I8" s="19">
        <f>Inputs!I13</f>
        <v/>
      </c>
      <c r="J8" s="19">
        <f>Inputs!J13</f>
        <v/>
      </c>
      <c r="K8" s="19">
        <f>Inputs!K13</f>
        <v/>
      </c>
      <c r="L8" s="19">
        <f>Inputs!L13</f>
        <v/>
      </c>
      <c r="M8" s="19">
        <f>Inputs!M13</f>
        <v/>
      </c>
      <c r="N8" s="19">
        <f>Inputs!N13</f>
        <v/>
      </c>
      <c r="O8" s="19">
        <f>Inputs!O13</f>
        <v/>
      </c>
    </row>
    <row r="9">
      <c r="A9" s="33" t="inlineStr">
        <is>
          <t>+ Expansion MRR</t>
        </is>
      </c>
      <c r="B9" t="inlineStr">
        <is>
          <t>$</t>
        </is>
      </c>
      <c r="C9" s="6" t="inlineStr">
        <is>
          <t>From Inputs</t>
        </is>
      </c>
      <c r="D9" s="19">
        <f>Inputs!D14</f>
        <v/>
      </c>
      <c r="E9" s="19">
        <f>Inputs!E14</f>
        <v/>
      </c>
      <c r="F9" s="19">
        <f>Inputs!F14</f>
        <v/>
      </c>
      <c r="G9" s="19">
        <f>Inputs!G14</f>
        <v/>
      </c>
      <c r="H9" s="19">
        <f>Inputs!H14</f>
        <v/>
      </c>
      <c r="I9" s="19">
        <f>Inputs!I14</f>
        <v/>
      </c>
      <c r="J9" s="19">
        <f>Inputs!J14</f>
        <v/>
      </c>
      <c r="K9" s="19">
        <f>Inputs!K14</f>
        <v/>
      </c>
      <c r="L9" s="19">
        <f>Inputs!L14</f>
        <v/>
      </c>
      <c r="M9" s="19">
        <f>Inputs!M14</f>
        <v/>
      </c>
      <c r="N9" s="19">
        <f>Inputs!N14</f>
        <v/>
      </c>
      <c r="O9" s="19">
        <f>Inputs!O14</f>
        <v/>
      </c>
    </row>
    <row r="10">
      <c r="A10" s="33" t="inlineStr">
        <is>
          <t>- Contraction MRR</t>
        </is>
      </c>
      <c r="B10" t="inlineStr">
        <is>
          <t>$</t>
        </is>
      </c>
      <c r="C10" s="6" t="inlineStr">
        <is>
          <t>From Inputs, shown as a minus</t>
        </is>
      </c>
      <c r="D10" s="19">
        <f>-Inputs!D15</f>
        <v/>
      </c>
      <c r="E10" s="19">
        <f>-Inputs!E15</f>
        <v/>
      </c>
      <c r="F10" s="19">
        <f>-Inputs!F15</f>
        <v/>
      </c>
      <c r="G10" s="19">
        <f>-Inputs!G15</f>
        <v/>
      </c>
      <c r="H10" s="19">
        <f>-Inputs!H15</f>
        <v/>
      </c>
      <c r="I10" s="19">
        <f>-Inputs!I15</f>
        <v/>
      </c>
      <c r="J10" s="19">
        <f>-Inputs!J15</f>
        <v/>
      </c>
      <c r="K10" s="19">
        <f>-Inputs!K15</f>
        <v/>
      </c>
      <c r="L10" s="19">
        <f>-Inputs!L15</f>
        <v/>
      </c>
      <c r="M10" s="19">
        <f>-Inputs!M15</f>
        <v/>
      </c>
      <c r="N10" s="19">
        <f>-Inputs!N15</f>
        <v/>
      </c>
      <c r="O10" s="19">
        <f>-Inputs!O15</f>
        <v/>
      </c>
    </row>
    <row r="11">
      <c r="A11" s="33" t="inlineStr">
        <is>
          <t>- Churned MRR</t>
        </is>
      </c>
      <c r="B11" t="inlineStr">
        <is>
          <t>$</t>
        </is>
      </c>
      <c r="C11" s="6" t="inlineStr">
        <is>
          <t>From Inputs, shown as a minus</t>
        </is>
      </c>
      <c r="D11" s="19">
        <f>-Inputs!D16</f>
        <v/>
      </c>
      <c r="E11" s="19">
        <f>-Inputs!E16</f>
        <v/>
      </c>
      <c r="F11" s="19">
        <f>-Inputs!F16</f>
        <v/>
      </c>
      <c r="G11" s="19">
        <f>-Inputs!G16</f>
        <v/>
      </c>
      <c r="H11" s="19">
        <f>-Inputs!H16</f>
        <v/>
      </c>
      <c r="I11" s="19">
        <f>-Inputs!I16</f>
        <v/>
      </c>
      <c r="J11" s="19">
        <f>-Inputs!J16</f>
        <v/>
      </c>
      <c r="K11" s="19">
        <f>-Inputs!K16</f>
        <v/>
      </c>
      <c r="L11" s="19">
        <f>-Inputs!L16</f>
        <v/>
      </c>
      <c r="M11" s="19">
        <f>-Inputs!M16</f>
        <v/>
      </c>
      <c r="N11" s="19">
        <f>-Inputs!N16</f>
        <v/>
      </c>
      <c r="O11" s="19">
        <f>-Inputs!O16</f>
        <v/>
      </c>
    </row>
    <row r="12">
      <c r="A12" s="15" t="inlineStr">
        <is>
          <t>MRR at end of month</t>
        </is>
      </c>
      <c r="B12" t="inlineStr">
        <is>
          <t>$</t>
        </is>
      </c>
      <c r="C12" s="6" t="inlineStr">
        <is>
          <t>Start + new + expansion - contraction - churn</t>
        </is>
      </c>
      <c r="D12" s="18">
        <f>D7+D8+D9+D10+D11</f>
        <v/>
      </c>
      <c r="E12" s="18">
        <f>E7+E8+E9+E10+E11</f>
        <v/>
      </c>
      <c r="F12" s="18">
        <f>F7+F8+F9+F10+F11</f>
        <v/>
      </c>
      <c r="G12" s="18">
        <f>G7+G8+G9+G10+G11</f>
        <v/>
      </c>
      <c r="H12" s="18">
        <f>H7+H8+H9+H10+H11</f>
        <v/>
      </c>
      <c r="I12" s="18">
        <f>I7+I8+I9+I10+I11</f>
        <v/>
      </c>
      <c r="J12" s="18">
        <f>J7+J8+J9+J10+J11</f>
        <v/>
      </c>
      <c r="K12" s="18">
        <f>K7+K8+K9+K10+K11</f>
        <v/>
      </c>
      <c r="L12" s="18">
        <f>L7+L8+L9+L10+L11</f>
        <v/>
      </c>
      <c r="M12" s="18">
        <f>M7+M8+M9+M10+M11</f>
        <v/>
      </c>
      <c r="N12" s="18">
        <f>N7+N8+N9+N10+N11</f>
        <v/>
      </c>
      <c r="O12" s="18">
        <f>O7+O8+O9+O10+O11</f>
        <v/>
      </c>
    </row>
    <row r="13">
      <c r="A13" s="33" t="inlineStr">
        <is>
          <t>Net new MRR</t>
        </is>
      </c>
      <c r="B13" t="inlineStr">
        <is>
          <t>$</t>
        </is>
      </c>
      <c r="C13" s="6" t="inlineStr">
        <is>
          <t>MRR at end - MRR at start</t>
        </is>
      </c>
      <c r="D13" s="19">
        <f>D12-D7</f>
        <v/>
      </c>
      <c r="E13" s="19">
        <f>E12-E7</f>
        <v/>
      </c>
      <c r="F13" s="19">
        <f>F12-F7</f>
        <v/>
      </c>
      <c r="G13" s="19">
        <f>G12-G7</f>
        <v/>
      </c>
      <c r="H13" s="19">
        <f>H12-H7</f>
        <v/>
      </c>
      <c r="I13" s="19">
        <f>I12-I7</f>
        <v/>
      </c>
      <c r="J13" s="19">
        <f>J12-J7</f>
        <v/>
      </c>
      <c r="K13" s="19">
        <f>K12-K7</f>
        <v/>
      </c>
      <c r="L13" s="19">
        <f>L12-L7</f>
        <v/>
      </c>
      <c r="M13" s="19">
        <f>M12-M7</f>
        <v/>
      </c>
      <c r="N13" s="19">
        <f>N12-N7</f>
        <v/>
      </c>
      <c r="O13" s="19">
        <f>O12-O7</f>
        <v/>
      </c>
    </row>
    <row r="14">
      <c r="A14" s="15" t="inlineStr">
        <is>
          <t>ARR</t>
        </is>
      </c>
      <c r="B14" t="inlineStr">
        <is>
          <t>$</t>
        </is>
      </c>
      <c r="C14" s="6" t="inlineStr">
        <is>
          <t>MRR at end x 12</t>
        </is>
      </c>
      <c r="D14" s="18">
        <f>D12*12</f>
        <v/>
      </c>
      <c r="E14" s="18">
        <f>E12*12</f>
        <v/>
      </c>
      <c r="F14" s="18">
        <f>F12*12</f>
        <v/>
      </c>
      <c r="G14" s="18">
        <f>G12*12</f>
        <v/>
      </c>
      <c r="H14" s="18">
        <f>H12*12</f>
        <v/>
      </c>
      <c r="I14" s="18">
        <f>I12*12</f>
        <v/>
      </c>
      <c r="J14" s="18">
        <f>J12*12</f>
        <v/>
      </c>
      <c r="K14" s="18">
        <f>K12*12</f>
        <v/>
      </c>
      <c r="L14" s="18">
        <f>L12*12</f>
        <v/>
      </c>
      <c r="M14" s="18">
        <f>M12*12</f>
        <v/>
      </c>
      <c r="N14" s="18">
        <f>N12*12</f>
        <v/>
      </c>
      <c r="O14" s="18">
        <f>O12*12</f>
        <v/>
      </c>
    </row>
    <row r="15">
      <c r="A15" s="33" t="inlineStr">
        <is>
          <t>MRR growth, month on month</t>
        </is>
      </c>
      <c r="B15" t="inlineStr">
        <is>
          <t>%</t>
        </is>
      </c>
      <c r="C15" s="6" t="inlineStr">
        <is>
          <t>MRR at end / MRR at start - 1</t>
        </is>
      </c>
      <c r="D15" s="21">
        <f>IF(D7=0,"n/a",D12/D7-1)</f>
        <v/>
      </c>
      <c r="E15" s="21">
        <f>IF(E7=0,"n/a",E12/E7-1)</f>
        <v/>
      </c>
      <c r="F15" s="21">
        <f>IF(F7=0,"n/a",F12/F7-1)</f>
        <v/>
      </c>
      <c r="G15" s="21">
        <f>IF(G7=0,"n/a",G12/G7-1)</f>
        <v/>
      </c>
      <c r="H15" s="21">
        <f>IF(H7=0,"n/a",H12/H7-1)</f>
        <v/>
      </c>
      <c r="I15" s="21">
        <f>IF(I7=0,"n/a",I12/I7-1)</f>
        <v/>
      </c>
      <c r="J15" s="21">
        <f>IF(J7=0,"n/a",J12/J7-1)</f>
        <v/>
      </c>
      <c r="K15" s="21">
        <f>IF(K7=0,"n/a",K12/K7-1)</f>
        <v/>
      </c>
      <c r="L15" s="21">
        <f>IF(L7=0,"n/a",L12/L7-1)</f>
        <v/>
      </c>
      <c r="M15" s="21">
        <f>IF(M7=0,"n/a",M12/M7-1)</f>
        <v/>
      </c>
      <c r="N15" s="21">
        <f>IF(N7=0,"n/a",N12/N7-1)</f>
        <v/>
      </c>
      <c r="O15" s="21">
        <f>IF(O7=0,"n/a",O12/O7-1)</f>
        <v/>
      </c>
    </row>
    <row r="16">
      <c r="A16" s="33" t="inlineStr">
        <is>
          <t>MRR plan</t>
        </is>
      </c>
      <c r="B16" t="inlineStr">
        <is>
          <t>$</t>
        </is>
      </c>
      <c r="C16" s="6" t="inlineStr">
        <is>
          <t>From Inputs</t>
        </is>
      </c>
      <c r="D16" s="19">
        <f>Inputs!D25</f>
        <v/>
      </c>
      <c r="E16" s="19">
        <f>Inputs!E25</f>
        <v/>
      </c>
      <c r="F16" s="19">
        <f>Inputs!F25</f>
        <v/>
      </c>
      <c r="G16" s="19">
        <f>Inputs!G25</f>
        <v/>
      </c>
      <c r="H16" s="19">
        <f>Inputs!H25</f>
        <v/>
      </c>
      <c r="I16" s="19">
        <f>Inputs!I25</f>
        <v/>
      </c>
      <c r="J16" s="19">
        <f>Inputs!J25</f>
        <v/>
      </c>
      <c r="K16" s="19">
        <f>Inputs!K25</f>
        <v/>
      </c>
      <c r="L16" s="19">
        <f>Inputs!L25</f>
        <v/>
      </c>
      <c r="M16" s="19">
        <f>Inputs!M25</f>
        <v/>
      </c>
      <c r="N16" s="19">
        <f>Inputs!N25</f>
        <v/>
      </c>
      <c r="O16" s="19">
        <f>Inputs!O25</f>
        <v/>
      </c>
    </row>
    <row r="17">
      <c r="A17" s="33" t="inlineStr">
        <is>
          <t>MRR vs plan</t>
        </is>
      </c>
      <c r="B17" t="inlineStr">
        <is>
          <t>%</t>
        </is>
      </c>
      <c r="C17" s="6" t="inlineStr">
        <is>
          <t>MRR at end / MRR plan - 1</t>
        </is>
      </c>
      <c r="D17" s="21">
        <f>IF(D16=0,"n/a",D12/D16-1)</f>
        <v/>
      </c>
      <c r="E17" s="21">
        <f>IF(E16=0,"n/a",E12/E16-1)</f>
        <v/>
      </c>
      <c r="F17" s="21">
        <f>IF(F16=0,"n/a",F12/F16-1)</f>
        <v/>
      </c>
      <c r="G17" s="21">
        <f>IF(G16=0,"n/a",G12/G16-1)</f>
        <v/>
      </c>
      <c r="H17" s="21">
        <f>IF(H16=0,"n/a",H12/H16-1)</f>
        <v/>
      </c>
      <c r="I17" s="21">
        <f>IF(I16=0,"n/a",I12/I16-1)</f>
        <v/>
      </c>
      <c r="J17" s="21">
        <f>IF(J16=0,"n/a",J12/J16-1)</f>
        <v/>
      </c>
      <c r="K17" s="21">
        <f>IF(K16=0,"n/a",K12/K16-1)</f>
        <v/>
      </c>
      <c r="L17" s="21">
        <f>IF(L16=0,"n/a",L12/L16-1)</f>
        <v/>
      </c>
      <c r="M17" s="21">
        <f>IF(M16=0,"n/a",M12/M16-1)</f>
        <v/>
      </c>
      <c r="N17" s="21">
        <f>IF(N16=0,"n/a",N12/N16-1)</f>
        <v/>
      </c>
      <c r="O17" s="21">
        <f>IF(O16=0,"n/a",O12/O16-1)</f>
        <v/>
      </c>
    </row>
    <row r="18">
      <c r="A18" s="13" t="inlineStr">
        <is>
          <t>Customers</t>
        </is>
      </c>
      <c r="B18" s="14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</row>
    <row r="19">
      <c r="A19" s="33" t="inlineStr">
        <is>
          <t>Customers at start of month</t>
        </is>
      </c>
      <c r="B19" t="inlineStr">
        <is>
          <t>customers</t>
        </is>
      </c>
      <c r="C19" s="6" t="inlineStr">
        <is>
          <t>Last month's customers at the end (month 1: Inputs)</t>
        </is>
      </c>
      <c r="D19" s="35">
        <f>Inputs!$D$7</f>
        <v/>
      </c>
      <c r="E19" s="35">
        <f>D22</f>
        <v/>
      </c>
      <c r="F19" s="35">
        <f>E22</f>
        <v/>
      </c>
      <c r="G19" s="35">
        <f>F22</f>
        <v/>
      </c>
      <c r="H19" s="35">
        <f>G22</f>
        <v/>
      </c>
      <c r="I19" s="35">
        <f>H22</f>
        <v/>
      </c>
      <c r="J19" s="35">
        <f>I22</f>
        <v/>
      </c>
      <c r="K19" s="35">
        <f>J22</f>
        <v/>
      </c>
      <c r="L19" s="35">
        <f>K22</f>
        <v/>
      </c>
      <c r="M19" s="35">
        <f>L22</f>
        <v/>
      </c>
      <c r="N19" s="35">
        <f>M22</f>
        <v/>
      </c>
      <c r="O19" s="35">
        <f>N22</f>
        <v/>
      </c>
    </row>
    <row r="20">
      <c r="A20" s="33" t="inlineStr">
        <is>
          <t>+ New customers</t>
        </is>
      </c>
      <c r="B20" t="inlineStr">
        <is>
          <t>customers</t>
        </is>
      </c>
      <c r="C20" s="6" t="inlineStr">
        <is>
          <t>From Inputs</t>
        </is>
      </c>
      <c r="D20" s="35">
        <f>Inputs!D17</f>
        <v/>
      </c>
      <c r="E20" s="35">
        <f>Inputs!E17</f>
        <v/>
      </c>
      <c r="F20" s="35">
        <f>Inputs!F17</f>
        <v/>
      </c>
      <c r="G20" s="35">
        <f>Inputs!G17</f>
        <v/>
      </c>
      <c r="H20" s="35">
        <f>Inputs!H17</f>
        <v/>
      </c>
      <c r="I20" s="35">
        <f>Inputs!I17</f>
        <v/>
      </c>
      <c r="J20" s="35">
        <f>Inputs!J17</f>
        <v/>
      </c>
      <c r="K20" s="35">
        <f>Inputs!K17</f>
        <v/>
      </c>
      <c r="L20" s="35">
        <f>Inputs!L17</f>
        <v/>
      </c>
      <c r="M20" s="35">
        <f>Inputs!M17</f>
        <v/>
      </c>
      <c r="N20" s="35">
        <f>Inputs!N17</f>
        <v/>
      </c>
      <c r="O20" s="35">
        <f>Inputs!O17</f>
        <v/>
      </c>
    </row>
    <row r="21">
      <c r="A21" s="33" t="inlineStr">
        <is>
          <t>- Customers lost</t>
        </is>
      </c>
      <c r="B21" t="inlineStr">
        <is>
          <t>customers</t>
        </is>
      </c>
      <c r="C21" s="6" t="inlineStr">
        <is>
          <t>From Inputs</t>
        </is>
      </c>
      <c r="D21" s="35">
        <f>Inputs!D18</f>
        <v/>
      </c>
      <c r="E21" s="35">
        <f>Inputs!E18</f>
        <v/>
      </c>
      <c r="F21" s="35">
        <f>Inputs!F18</f>
        <v/>
      </c>
      <c r="G21" s="35">
        <f>Inputs!G18</f>
        <v/>
      </c>
      <c r="H21" s="35">
        <f>Inputs!H18</f>
        <v/>
      </c>
      <c r="I21" s="35">
        <f>Inputs!I18</f>
        <v/>
      </c>
      <c r="J21" s="35">
        <f>Inputs!J18</f>
        <v/>
      </c>
      <c r="K21" s="35">
        <f>Inputs!K18</f>
        <v/>
      </c>
      <c r="L21" s="35">
        <f>Inputs!L18</f>
        <v/>
      </c>
      <c r="M21" s="35">
        <f>Inputs!M18</f>
        <v/>
      </c>
      <c r="N21" s="35">
        <f>Inputs!N18</f>
        <v/>
      </c>
      <c r="O21" s="35">
        <f>Inputs!O18</f>
        <v/>
      </c>
    </row>
    <row r="22">
      <c r="A22" s="15" t="inlineStr">
        <is>
          <t>Customers at end of month</t>
        </is>
      </c>
      <c r="B22" t="inlineStr">
        <is>
          <t>customers</t>
        </is>
      </c>
      <c r="C22" s="6" t="inlineStr">
        <is>
          <t>Start + new - lost</t>
        </is>
      </c>
      <c r="D22" s="36">
        <f>D19+D20-D21</f>
        <v/>
      </c>
      <c r="E22" s="36">
        <f>E19+E20-E21</f>
        <v/>
      </c>
      <c r="F22" s="36">
        <f>F19+F20-F21</f>
        <v/>
      </c>
      <c r="G22" s="36">
        <f>G19+G20-G21</f>
        <v/>
      </c>
      <c r="H22" s="36">
        <f>H19+H20-H21</f>
        <v/>
      </c>
      <c r="I22" s="36">
        <f>I19+I20-I21</f>
        <v/>
      </c>
      <c r="J22" s="36">
        <f>J19+J20-J21</f>
        <v/>
      </c>
      <c r="K22" s="36">
        <f>K19+K20-K21</f>
        <v/>
      </c>
      <c r="L22" s="36">
        <f>L19+L20-L21</f>
        <v/>
      </c>
      <c r="M22" s="36">
        <f>M19+M20-M21</f>
        <v/>
      </c>
      <c r="N22" s="36">
        <f>N19+N20-N21</f>
        <v/>
      </c>
      <c r="O22" s="36">
        <f>O19+O20-O21</f>
        <v/>
      </c>
    </row>
    <row r="23">
      <c r="A23" s="33" t="inlineStr">
        <is>
          <t>ARPA (MRR per customer)</t>
        </is>
      </c>
      <c r="B23" t="inlineStr">
        <is>
          <t>$</t>
        </is>
      </c>
      <c r="C23" s="6" t="inlineStr">
        <is>
          <t>MRR at end / customers at end</t>
        </is>
      </c>
      <c r="D23" s="19">
        <f>IF(D22=0,"n/a",D12/D22)</f>
        <v/>
      </c>
      <c r="E23" s="19">
        <f>IF(E22=0,"n/a",E12/E22)</f>
        <v/>
      </c>
      <c r="F23" s="19">
        <f>IF(F22=0,"n/a",F12/F22)</f>
        <v/>
      </c>
      <c r="G23" s="19">
        <f>IF(G22=0,"n/a",G12/G22)</f>
        <v/>
      </c>
      <c r="H23" s="19">
        <f>IF(H22=0,"n/a",H12/H22)</f>
        <v/>
      </c>
      <c r="I23" s="19">
        <f>IF(I22=0,"n/a",I12/I22)</f>
        <v/>
      </c>
      <c r="J23" s="19">
        <f>IF(J22=0,"n/a",J12/J22)</f>
        <v/>
      </c>
      <c r="K23" s="19">
        <f>IF(K22=0,"n/a",K12/K22)</f>
        <v/>
      </c>
      <c r="L23" s="19">
        <f>IF(L22=0,"n/a",L12/L22)</f>
        <v/>
      </c>
      <c r="M23" s="19">
        <f>IF(M22=0,"n/a",M12/M22)</f>
        <v/>
      </c>
      <c r="N23" s="19">
        <f>IF(N22=0,"n/a",N12/N22)</f>
        <v/>
      </c>
      <c r="O23" s="19">
        <f>IF(O22=0,"n/a",O12/O22)</f>
        <v/>
      </c>
    </row>
    <row r="24">
      <c r="A24" s="13" t="inlineStr">
        <is>
          <t>Retention</t>
        </is>
      </c>
      <c r="B24" s="14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</row>
    <row r="25">
      <c r="A25" s="33" t="inlineStr">
        <is>
          <t>Logo churn, monthly</t>
        </is>
      </c>
      <c r="B25" t="inlineStr">
        <is>
          <t>%</t>
        </is>
      </c>
      <c r="C25" s="6" t="inlineStr">
        <is>
          <t>Customers lost / customers at start</t>
        </is>
      </c>
      <c r="D25" s="21">
        <f>IF(D19=0,"n/a",D21/D19)</f>
        <v/>
      </c>
      <c r="E25" s="21">
        <f>IF(E19=0,"n/a",E21/E19)</f>
        <v/>
      </c>
      <c r="F25" s="21">
        <f>IF(F19=0,"n/a",F21/F19)</f>
        <v/>
      </c>
      <c r="G25" s="21">
        <f>IF(G19=0,"n/a",G21/G19)</f>
        <v/>
      </c>
      <c r="H25" s="21">
        <f>IF(H19=0,"n/a",H21/H19)</f>
        <v/>
      </c>
      <c r="I25" s="21">
        <f>IF(I19=0,"n/a",I21/I19)</f>
        <v/>
      </c>
      <c r="J25" s="21">
        <f>IF(J19=0,"n/a",J21/J19)</f>
        <v/>
      </c>
      <c r="K25" s="21">
        <f>IF(K19=0,"n/a",K21/K19)</f>
        <v/>
      </c>
      <c r="L25" s="21">
        <f>IF(L19=0,"n/a",L21/L19)</f>
        <v/>
      </c>
      <c r="M25" s="21">
        <f>IF(M19=0,"n/a",M21/M19)</f>
        <v/>
      </c>
      <c r="N25" s="21">
        <f>IF(N19=0,"n/a",N21/N19)</f>
        <v/>
      </c>
      <c r="O25" s="21">
        <f>IF(O19=0,"n/a",O21/O19)</f>
        <v/>
      </c>
    </row>
    <row r="26">
      <c r="A26" s="33" t="inlineStr">
        <is>
          <t>Gross MRR churn, monthly</t>
        </is>
      </c>
      <c r="B26" t="inlineStr">
        <is>
          <t>%</t>
        </is>
      </c>
      <c r="C26" s="6" t="inlineStr">
        <is>
          <t>(Contraction + churned MRR) / MRR at start</t>
        </is>
      </c>
      <c r="D26" s="21">
        <f>IF(D7=0,"n/a",-(D10+D11)/D7)</f>
        <v/>
      </c>
      <c r="E26" s="21">
        <f>IF(E7=0,"n/a",-(E10+E11)/E7)</f>
        <v/>
      </c>
      <c r="F26" s="21">
        <f>IF(F7=0,"n/a",-(F10+F11)/F7)</f>
        <v/>
      </c>
      <c r="G26" s="21">
        <f>IF(G7=0,"n/a",-(G10+G11)/G7)</f>
        <v/>
      </c>
      <c r="H26" s="21">
        <f>IF(H7=0,"n/a",-(H10+H11)/H7)</f>
        <v/>
      </c>
      <c r="I26" s="21">
        <f>IF(I7=0,"n/a",-(I10+I11)/I7)</f>
        <v/>
      </c>
      <c r="J26" s="21">
        <f>IF(J7=0,"n/a",-(J10+J11)/J7)</f>
        <v/>
      </c>
      <c r="K26" s="21">
        <f>IF(K7=0,"n/a",-(K10+K11)/K7)</f>
        <v/>
      </c>
      <c r="L26" s="21">
        <f>IF(L7=0,"n/a",-(L10+L11)/L7)</f>
        <v/>
      </c>
      <c r="M26" s="21">
        <f>IF(M7=0,"n/a",-(M10+M11)/M7)</f>
        <v/>
      </c>
      <c r="N26" s="21">
        <f>IF(N7=0,"n/a",-(N10+N11)/N7)</f>
        <v/>
      </c>
      <c r="O26" s="21">
        <f>IF(O7=0,"n/a",-(O10+O11)/O7)</f>
        <v/>
      </c>
    </row>
    <row r="27">
      <c r="A27" s="33" t="inlineStr">
        <is>
          <t>Net MRR churn, monthly</t>
        </is>
      </c>
      <c r="B27" t="inlineStr">
        <is>
          <t>%</t>
        </is>
      </c>
      <c r="C27" s="6" t="inlineStr">
        <is>
          <t>(Contraction + churned MRR - expansion) / MRR at start</t>
        </is>
      </c>
      <c r="D27" s="37">
        <f>IF(D7=0,"n/a",-(D9+D10+D11)/D7)</f>
        <v/>
      </c>
      <c r="E27" s="37">
        <f>IF(E7=0,"n/a",-(E9+E10+E11)/E7)</f>
        <v/>
      </c>
      <c r="F27" s="37">
        <f>IF(F7=0,"n/a",-(F9+F10+F11)/F7)</f>
        <v/>
      </c>
      <c r="G27" s="37">
        <f>IF(G7=0,"n/a",-(G9+G10+G11)/G7)</f>
        <v/>
      </c>
      <c r="H27" s="37">
        <f>IF(H7=0,"n/a",-(H9+H10+H11)/H7)</f>
        <v/>
      </c>
      <c r="I27" s="37">
        <f>IF(I7=0,"n/a",-(I9+I10+I11)/I7)</f>
        <v/>
      </c>
      <c r="J27" s="37">
        <f>IF(J7=0,"n/a",-(J9+J10+J11)/J7)</f>
        <v/>
      </c>
      <c r="K27" s="37">
        <f>IF(K7=0,"n/a",-(K9+K10+K11)/K7)</f>
        <v/>
      </c>
      <c r="L27" s="37">
        <f>IF(L7=0,"n/a",-(L9+L10+L11)/L7)</f>
        <v/>
      </c>
      <c r="M27" s="37">
        <f>IF(M7=0,"n/a",-(M9+M10+M11)/M7)</f>
        <v/>
      </c>
      <c r="N27" s="37">
        <f>IF(N7=0,"n/a",-(N9+N10+N11)/N7)</f>
        <v/>
      </c>
      <c r="O27" s="37">
        <f>IF(O7=0,"n/a",-(O9+O10+O11)/O7)</f>
        <v/>
      </c>
    </row>
    <row r="28">
      <c r="A28" s="15" t="inlineStr">
        <is>
          <t>NRR, annualised</t>
        </is>
      </c>
      <c r="B28" t="inlineStr">
        <is>
          <t>%</t>
        </is>
      </c>
      <c r="C28" s="6" t="inlineStr">
        <is>
          <t>(1 - average net MRR churn of the last 3 months) ^ 12</t>
        </is>
      </c>
      <c r="D28" s="23">
        <f>IFERROR((1-AVERAGE(D27:D27))^12,"n/a")</f>
        <v/>
      </c>
      <c r="E28" s="23">
        <f>IFERROR((1-AVERAGE(D27:E27))^12,"n/a")</f>
        <v/>
      </c>
      <c r="F28" s="23">
        <f>IFERROR((1-AVERAGE(D27:F27))^12,"n/a")</f>
        <v/>
      </c>
      <c r="G28" s="23">
        <f>IFERROR((1-AVERAGE(E27:G27))^12,"n/a")</f>
        <v/>
      </c>
      <c r="H28" s="23">
        <f>IFERROR((1-AVERAGE(F27:H27))^12,"n/a")</f>
        <v/>
      </c>
      <c r="I28" s="23">
        <f>IFERROR((1-AVERAGE(G27:I27))^12,"n/a")</f>
        <v/>
      </c>
      <c r="J28" s="23">
        <f>IFERROR((1-AVERAGE(H27:J27))^12,"n/a")</f>
        <v/>
      </c>
      <c r="K28" s="23">
        <f>IFERROR((1-AVERAGE(I27:K27))^12,"n/a")</f>
        <v/>
      </c>
      <c r="L28" s="23">
        <f>IFERROR((1-AVERAGE(J27:L27))^12,"n/a")</f>
        <v/>
      </c>
      <c r="M28" s="23">
        <f>IFERROR((1-AVERAGE(K27:M27))^12,"n/a")</f>
        <v/>
      </c>
      <c r="N28" s="23">
        <f>IFERROR((1-AVERAGE(L27:N27))^12,"n/a")</f>
        <v/>
      </c>
      <c r="O28" s="23">
        <f>IFERROR((1-AVERAGE(M27:O27))^12,"n/a")</f>
        <v/>
      </c>
    </row>
    <row r="29">
      <c r="A29" s="13" t="inlineStr">
        <is>
          <t>Unit economics</t>
        </is>
      </c>
      <c r="B29" s="14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/>
      <c r="O29" s="14" t="n"/>
    </row>
    <row r="30">
      <c r="A30" s="33" t="inlineStr">
        <is>
          <t>Revenue</t>
        </is>
      </c>
      <c r="B30" t="inlineStr">
        <is>
          <t>$</t>
        </is>
      </c>
      <c r="C30" s="6" t="inlineStr">
        <is>
          <t>MRR at end of month</t>
        </is>
      </c>
      <c r="D30" s="19">
        <f>D12</f>
        <v/>
      </c>
      <c r="E30" s="19">
        <f>E12</f>
        <v/>
      </c>
      <c r="F30" s="19">
        <f>F12</f>
        <v/>
      </c>
      <c r="G30" s="19">
        <f>G12</f>
        <v/>
      </c>
      <c r="H30" s="19">
        <f>H12</f>
        <v/>
      </c>
      <c r="I30" s="19">
        <f>I12</f>
        <v/>
      </c>
      <c r="J30" s="19">
        <f>J12</f>
        <v/>
      </c>
      <c r="K30" s="19">
        <f>K12</f>
        <v/>
      </c>
      <c r="L30" s="19">
        <f>L12</f>
        <v/>
      </c>
      <c r="M30" s="19">
        <f>M12</f>
        <v/>
      </c>
      <c r="N30" s="19">
        <f>N12</f>
        <v/>
      </c>
      <c r="O30" s="19">
        <f>O12</f>
        <v/>
      </c>
    </row>
    <row r="31">
      <c r="A31" s="33" t="inlineStr">
        <is>
          <t>Cost of revenue</t>
        </is>
      </c>
      <c r="B31" t="inlineStr">
        <is>
          <t>$</t>
        </is>
      </c>
      <c r="C31" s="6" t="inlineStr">
        <is>
          <t>From Inputs</t>
        </is>
      </c>
      <c r="D31" s="19">
        <f>Inputs!D20</f>
        <v/>
      </c>
      <c r="E31" s="19">
        <f>Inputs!E20</f>
        <v/>
      </c>
      <c r="F31" s="19">
        <f>Inputs!F20</f>
        <v/>
      </c>
      <c r="G31" s="19">
        <f>Inputs!G20</f>
        <v/>
      </c>
      <c r="H31" s="19">
        <f>Inputs!H20</f>
        <v/>
      </c>
      <c r="I31" s="19">
        <f>Inputs!I20</f>
        <v/>
      </c>
      <c r="J31" s="19">
        <f>Inputs!J20</f>
        <v/>
      </c>
      <c r="K31" s="19">
        <f>Inputs!K20</f>
        <v/>
      </c>
      <c r="L31" s="19">
        <f>Inputs!L20</f>
        <v/>
      </c>
      <c r="M31" s="19">
        <f>Inputs!M20</f>
        <v/>
      </c>
      <c r="N31" s="19">
        <f>Inputs!N20</f>
        <v/>
      </c>
      <c r="O31" s="19">
        <f>Inputs!O20</f>
        <v/>
      </c>
    </row>
    <row r="32">
      <c r="A32" s="33" t="inlineStr">
        <is>
          <t>Gross margin</t>
        </is>
      </c>
      <c r="B32" t="inlineStr">
        <is>
          <t>%</t>
        </is>
      </c>
      <c r="C32" s="6" t="inlineStr">
        <is>
          <t>(Revenue - cost of revenue) / revenue</t>
        </is>
      </c>
      <c r="D32" s="21">
        <f>IF(D30=0,"n/a",(D30-D31)/D30)</f>
        <v/>
      </c>
      <c r="E32" s="21">
        <f>IF(E30=0,"n/a",(E30-E31)/E30)</f>
        <v/>
      </c>
      <c r="F32" s="21">
        <f>IF(F30=0,"n/a",(F30-F31)/F30)</f>
        <v/>
      </c>
      <c r="G32" s="21">
        <f>IF(G30=0,"n/a",(G30-G31)/G30)</f>
        <v/>
      </c>
      <c r="H32" s="21">
        <f>IF(H30=0,"n/a",(H30-H31)/H30)</f>
        <v/>
      </c>
      <c r="I32" s="21">
        <f>IF(I30=0,"n/a",(I30-I31)/I30)</f>
        <v/>
      </c>
      <c r="J32" s="21">
        <f>IF(J30=0,"n/a",(J30-J31)/J30)</f>
        <v/>
      </c>
      <c r="K32" s="21">
        <f>IF(K30=0,"n/a",(K30-K31)/K30)</f>
        <v/>
      </c>
      <c r="L32" s="21">
        <f>IF(L30=0,"n/a",(L30-L31)/L30)</f>
        <v/>
      </c>
      <c r="M32" s="21">
        <f>IF(M30=0,"n/a",(M30-M31)/M30)</f>
        <v/>
      </c>
      <c r="N32" s="21">
        <f>IF(N30=0,"n/a",(N30-N31)/N30)</f>
        <v/>
      </c>
      <c r="O32" s="21">
        <f>IF(O30=0,"n/a",(O30-O31)/O30)</f>
        <v/>
      </c>
    </row>
    <row r="33">
      <c r="A33" s="33" t="inlineStr">
        <is>
          <t>Sales and marketing</t>
        </is>
      </c>
      <c r="B33" t="inlineStr">
        <is>
          <t>$</t>
        </is>
      </c>
      <c r="C33" s="6" t="inlineStr">
        <is>
          <t>From Inputs</t>
        </is>
      </c>
      <c r="D33" s="19">
        <f>Inputs!D21</f>
        <v/>
      </c>
      <c r="E33" s="19">
        <f>Inputs!E21</f>
        <v/>
      </c>
      <c r="F33" s="19">
        <f>Inputs!F21</f>
        <v/>
      </c>
      <c r="G33" s="19">
        <f>Inputs!G21</f>
        <v/>
      </c>
      <c r="H33" s="19">
        <f>Inputs!H21</f>
        <v/>
      </c>
      <c r="I33" s="19">
        <f>Inputs!I21</f>
        <v/>
      </c>
      <c r="J33" s="19">
        <f>Inputs!J21</f>
        <v/>
      </c>
      <c r="K33" s="19">
        <f>Inputs!K21</f>
        <v/>
      </c>
      <c r="L33" s="19">
        <f>Inputs!L21</f>
        <v/>
      </c>
      <c r="M33" s="19">
        <f>Inputs!M21</f>
        <v/>
      </c>
      <c r="N33" s="19">
        <f>Inputs!N21</f>
        <v/>
      </c>
      <c r="O33" s="19">
        <f>Inputs!O21</f>
        <v/>
      </c>
    </row>
    <row r="34">
      <c r="A34" s="33" t="inlineStr">
        <is>
          <t>CAC, last 3 months</t>
        </is>
      </c>
      <c r="B34" t="inlineStr">
        <is>
          <t>$</t>
        </is>
      </c>
      <c r="C34" s="6" t="inlineStr">
        <is>
          <t>Sales and marketing / new customers, last 3 months</t>
        </is>
      </c>
      <c r="D34" s="19">
        <f>IFERROR(SUM(D33:D33)/SUM(D20:D20),"n/a")</f>
        <v/>
      </c>
      <c r="E34" s="19">
        <f>IFERROR(SUM(D33:E33)/SUM(D20:E20),"n/a")</f>
        <v/>
      </c>
      <c r="F34" s="19">
        <f>IFERROR(SUM(D33:F33)/SUM(D20:F20),"n/a")</f>
        <v/>
      </c>
      <c r="G34" s="19">
        <f>IFERROR(SUM(E33:G33)/SUM(E20:G20),"n/a")</f>
        <v/>
      </c>
      <c r="H34" s="19">
        <f>IFERROR(SUM(F33:H33)/SUM(F20:H20),"n/a")</f>
        <v/>
      </c>
      <c r="I34" s="19">
        <f>IFERROR(SUM(G33:I33)/SUM(G20:I20),"n/a")</f>
        <v/>
      </c>
      <c r="J34" s="19">
        <f>IFERROR(SUM(H33:J33)/SUM(H20:J20),"n/a")</f>
        <v/>
      </c>
      <c r="K34" s="19">
        <f>IFERROR(SUM(I33:K33)/SUM(I20:K20),"n/a")</f>
        <v/>
      </c>
      <c r="L34" s="19">
        <f>IFERROR(SUM(J33:L33)/SUM(J20:L20),"n/a")</f>
        <v/>
      </c>
      <c r="M34" s="19">
        <f>IFERROR(SUM(K33:M33)/SUM(K20:M20),"n/a")</f>
        <v/>
      </c>
      <c r="N34" s="19">
        <f>IFERROR(SUM(L33:N33)/SUM(L20:N20),"n/a")</f>
        <v/>
      </c>
      <c r="O34" s="19">
        <f>IFERROR(SUM(M33:O33)/SUM(M20:O20),"n/a")</f>
        <v/>
      </c>
    </row>
    <row r="35">
      <c r="A35" s="15" t="inlineStr">
        <is>
          <t>CAC payback</t>
        </is>
      </c>
      <c r="B35" t="inlineStr">
        <is>
          <t>months</t>
        </is>
      </c>
      <c r="C35" s="6" t="inlineStr">
        <is>
          <t>Sales and marketing / (new MRR x gross margin), last 3 months</t>
        </is>
      </c>
      <c r="D35" s="25">
        <f>IFERROR(SUM(D33:D33)/(SUM(D8:D8)*D32),"n/a")</f>
        <v/>
      </c>
      <c r="E35" s="25">
        <f>IFERROR(SUM(D33:E33)/(SUM(D8:E8)*E32),"n/a")</f>
        <v/>
      </c>
      <c r="F35" s="25">
        <f>IFERROR(SUM(D33:F33)/(SUM(D8:F8)*F32),"n/a")</f>
        <v/>
      </c>
      <c r="G35" s="25">
        <f>IFERROR(SUM(E33:G33)/(SUM(E8:G8)*G32),"n/a")</f>
        <v/>
      </c>
      <c r="H35" s="25">
        <f>IFERROR(SUM(F33:H33)/(SUM(F8:H8)*H32),"n/a")</f>
        <v/>
      </c>
      <c r="I35" s="25">
        <f>IFERROR(SUM(G33:I33)/(SUM(G8:I8)*I32),"n/a")</f>
        <v/>
      </c>
      <c r="J35" s="25">
        <f>IFERROR(SUM(H33:J33)/(SUM(H8:J8)*J32),"n/a")</f>
        <v/>
      </c>
      <c r="K35" s="25">
        <f>IFERROR(SUM(I33:K33)/(SUM(I8:K8)*K32),"n/a")</f>
        <v/>
      </c>
      <c r="L35" s="25">
        <f>IFERROR(SUM(J33:L33)/(SUM(J8:L8)*L32),"n/a")</f>
        <v/>
      </c>
      <c r="M35" s="25">
        <f>IFERROR(SUM(K33:M33)/(SUM(K8:M8)*M32),"n/a")</f>
        <v/>
      </c>
      <c r="N35" s="25">
        <f>IFERROR(SUM(L33:N33)/(SUM(L8:N8)*N32),"n/a")</f>
        <v/>
      </c>
      <c r="O35" s="25">
        <f>IFERROR(SUM(M33:O33)/(SUM(M8:O8)*O32),"n/a")</f>
        <v/>
      </c>
    </row>
    <row r="36">
      <c r="A36" s="33" t="inlineStr">
        <is>
          <t>LTV</t>
        </is>
      </c>
      <c r="B36" t="inlineStr">
        <is>
          <t>$</t>
        </is>
      </c>
      <c r="C36" s="6" t="inlineStr">
        <is>
          <t>ARPA x gross margin / average logo churn of the last 3 months</t>
        </is>
      </c>
      <c r="D36" s="19">
        <f>IFERROR(D23*D32/AVERAGE(D25:D25),"n/a")</f>
        <v/>
      </c>
      <c r="E36" s="19">
        <f>IFERROR(E23*E32/AVERAGE(D25:E25),"n/a")</f>
        <v/>
      </c>
      <c r="F36" s="19">
        <f>IFERROR(F23*F32/AVERAGE(D25:F25),"n/a")</f>
        <v/>
      </c>
      <c r="G36" s="19">
        <f>IFERROR(G23*G32/AVERAGE(E25:G25),"n/a")</f>
        <v/>
      </c>
      <c r="H36" s="19">
        <f>IFERROR(H23*H32/AVERAGE(F25:H25),"n/a")</f>
        <v/>
      </c>
      <c r="I36" s="19">
        <f>IFERROR(I23*I32/AVERAGE(G25:I25),"n/a")</f>
        <v/>
      </c>
      <c r="J36" s="19">
        <f>IFERROR(J23*J32/AVERAGE(H25:J25),"n/a")</f>
        <v/>
      </c>
      <c r="K36" s="19">
        <f>IFERROR(K23*K32/AVERAGE(I25:K25),"n/a")</f>
        <v/>
      </c>
      <c r="L36" s="19">
        <f>IFERROR(L23*L32/AVERAGE(J25:L25),"n/a")</f>
        <v/>
      </c>
      <c r="M36" s="19">
        <f>IFERROR(M23*M32/AVERAGE(K25:M25),"n/a")</f>
        <v/>
      </c>
      <c r="N36" s="19">
        <f>IFERROR(N23*N32/AVERAGE(L25:N25),"n/a")</f>
        <v/>
      </c>
      <c r="O36" s="19">
        <f>IFERROR(O23*O32/AVERAGE(M25:O25),"n/a")</f>
        <v/>
      </c>
    </row>
    <row r="37">
      <c r="A37" s="33" t="inlineStr">
        <is>
          <t>LTV:CAC</t>
        </is>
      </c>
      <c r="B37" t="inlineStr">
        <is>
          <t>x</t>
        </is>
      </c>
      <c r="C37" s="6" t="inlineStr">
        <is>
          <t>LTV / CAC</t>
        </is>
      </c>
      <c r="D37" s="38">
        <f>IFERROR(D36/D34,"n/a")</f>
        <v/>
      </c>
      <c r="E37" s="38">
        <f>IFERROR(E36/E34,"n/a")</f>
        <v/>
      </c>
      <c r="F37" s="38">
        <f>IFERROR(F36/F34,"n/a")</f>
        <v/>
      </c>
      <c r="G37" s="38">
        <f>IFERROR(G36/G34,"n/a")</f>
        <v/>
      </c>
      <c r="H37" s="38">
        <f>IFERROR(H36/H34,"n/a")</f>
        <v/>
      </c>
      <c r="I37" s="38">
        <f>IFERROR(I36/I34,"n/a")</f>
        <v/>
      </c>
      <c r="J37" s="38">
        <f>IFERROR(J36/J34,"n/a")</f>
        <v/>
      </c>
      <c r="K37" s="38">
        <f>IFERROR(K36/K34,"n/a")</f>
        <v/>
      </c>
      <c r="L37" s="38">
        <f>IFERROR(L36/L34,"n/a")</f>
        <v/>
      </c>
      <c r="M37" s="38">
        <f>IFERROR(M36/M34,"n/a")</f>
        <v/>
      </c>
      <c r="N37" s="38">
        <f>IFERROR(N36/N34,"n/a")</f>
        <v/>
      </c>
      <c r="O37" s="38">
        <f>IFERROR(O36/O34,"n/a")</f>
        <v/>
      </c>
    </row>
    <row r="38">
      <c r="A38" s="13" t="inlineStr">
        <is>
          <t>Burn and cash</t>
        </is>
      </c>
      <c r="B38" s="14" t="n"/>
      <c r="C38" s="14" t="n"/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  <c r="M38" s="14" t="n"/>
      <c r="N38" s="14" t="n"/>
      <c r="O38" s="14" t="n"/>
    </row>
    <row r="39">
      <c r="A39" s="33" t="inlineStr">
        <is>
          <t>Other operating costs</t>
        </is>
      </c>
      <c r="B39" t="inlineStr">
        <is>
          <t>$</t>
        </is>
      </c>
      <c r="C39" s="6" t="inlineStr">
        <is>
          <t>From Inputs</t>
        </is>
      </c>
      <c r="D39" s="19">
        <f>Inputs!D22</f>
        <v/>
      </c>
      <c r="E39" s="19">
        <f>Inputs!E22</f>
        <v/>
      </c>
      <c r="F39" s="19">
        <f>Inputs!F22</f>
        <v/>
      </c>
      <c r="G39" s="19">
        <f>Inputs!G22</f>
        <v/>
      </c>
      <c r="H39" s="19">
        <f>Inputs!H22</f>
        <v/>
      </c>
      <c r="I39" s="19">
        <f>Inputs!I22</f>
        <v/>
      </c>
      <c r="J39" s="19">
        <f>Inputs!J22</f>
        <v/>
      </c>
      <c r="K39" s="19">
        <f>Inputs!K22</f>
        <v/>
      </c>
      <c r="L39" s="19">
        <f>Inputs!L22</f>
        <v/>
      </c>
      <c r="M39" s="19">
        <f>Inputs!M22</f>
        <v/>
      </c>
      <c r="N39" s="19">
        <f>Inputs!N22</f>
        <v/>
      </c>
      <c r="O39" s="19">
        <f>Inputs!O22</f>
        <v/>
      </c>
    </row>
    <row r="40">
      <c r="A40" s="33" t="inlineStr">
        <is>
          <t>Total costs</t>
        </is>
      </c>
      <c r="B40" t="inlineStr">
        <is>
          <t>$</t>
        </is>
      </c>
      <c r="C40" s="6" t="inlineStr">
        <is>
          <t>Cost of revenue + sales and marketing + other operating costs</t>
        </is>
      </c>
      <c r="D40" s="19">
        <f>D31+D33+D39</f>
        <v/>
      </c>
      <c r="E40" s="19">
        <f>E31+E33+E39</f>
        <v/>
      </c>
      <c r="F40" s="19">
        <f>F31+F33+F39</f>
        <v/>
      </c>
      <c r="G40" s="19">
        <f>G31+G33+G39</f>
        <v/>
      </c>
      <c r="H40" s="19">
        <f>H31+H33+H39</f>
        <v/>
      </c>
      <c r="I40" s="19">
        <f>I31+I33+I39</f>
        <v/>
      </c>
      <c r="J40" s="19">
        <f>J31+J33+J39</f>
        <v/>
      </c>
      <c r="K40" s="19">
        <f>K31+K33+K39</f>
        <v/>
      </c>
      <c r="L40" s="19">
        <f>L31+L33+L39</f>
        <v/>
      </c>
      <c r="M40" s="19">
        <f>M31+M33+M39</f>
        <v/>
      </c>
      <c r="N40" s="19">
        <f>N31+N33+N39</f>
        <v/>
      </c>
      <c r="O40" s="19">
        <f>O31+O33+O39</f>
        <v/>
      </c>
    </row>
    <row r="41">
      <c r="A41" s="15" t="inlineStr">
        <is>
          <t>Net burn</t>
        </is>
      </c>
      <c r="B41" t="inlineStr">
        <is>
          <t>$</t>
        </is>
      </c>
      <c r="C41" s="6" t="inlineStr">
        <is>
          <t>Total costs - revenue (below 0 = cash coming in)</t>
        </is>
      </c>
      <c r="D41" s="18">
        <f>D40-D30</f>
        <v/>
      </c>
      <c r="E41" s="18">
        <f>E40-E30</f>
        <v/>
      </c>
      <c r="F41" s="18">
        <f>F40-F30</f>
        <v/>
      </c>
      <c r="G41" s="18">
        <f>G40-G30</f>
        <v/>
      </c>
      <c r="H41" s="18">
        <f>H40-H30</f>
        <v/>
      </c>
      <c r="I41" s="18">
        <f>I40-I30</f>
        <v/>
      </c>
      <c r="J41" s="18">
        <f>J40-J30</f>
        <v/>
      </c>
      <c r="K41" s="18">
        <f>K40-K30</f>
        <v/>
      </c>
      <c r="L41" s="18">
        <f>L40-L30</f>
        <v/>
      </c>
      <c r="M41" s="18">
        <f>M40-M30</f>
        <v/>
      </c>
      <c r="N41" s="18">
        <f>N40-N30</f>
        <v/>
      </c>
      <c r="O41" s="18">
        <f>O40-O30</f>
        <v/>
      </c>
    </row>
    <row r="42">
      <c r="A42" s="15" t="inlineStr">
        <is>
          <t>Burn multiple, last 3 months</t>
        </is>
      </c>
      <c r="B42" t="inlineStr">
        <is>
          <t>x</t>
        </is>
      </c>
      <c r="C42" s="6" t="inlineStr">
        <is>
          <t>Net burn / net new ARR, last 3 months</t>
        </is>
      </c>
      <c r="D42" s="28">
        <f>IF(SUM(D41:D41)&lt;=0,"Not burning",IF(SUM(D13:D13)&lt;=0,"n/a",SUM(D41:D41)/(SUM(D13:D13)*12)))</f>
        <v/>
      </c>
      <c r="E42" s="28">
        <f>IF(SUM(D41:E41)&lt;=0,"Not burning",IF(SUM(D13:E13)&lt;=0,"n/a",SUM(D41:E41)/(SUM(D13:E13)*12)))</f>
        <v/>
      </c>
      <c r="F42" s="28">
        <f>IF(SUM(D41:F41)&lt;=0,"Not burning",IF(SUM(D13:F13)&lt;=0,"n/a",SUM(D41:F41)/(SUM(D13:F13)*12)))</f>
        <v/>
      </c>
      <c r="G42" s="28">
        <f>IF(SUM(E41:G41)&lt;=0,"Not burning",IF(SUM(E13:G13)&lt;=0,"n/a",SUM(E41:G41)/(SUM(E13:G13)*12)))</f>
        <v/>
      </c>
      <c r="H42" s="28">
        <f>IF(SUM(F41:H41)&lt;=0,"Not burning",IF(SUM(F13:H13)&lt;=0,"n/a",SUM(F41:H41)/(SUM(F13:H13)*12)))</f>
        <v/>
      </c>
      <c r="I42" s="28">
        <f>IF(SUM(G41:I41)&lt;=0,"Not burning",IF(SUM(G13:I13)&lt;=0,"n/a",SUM(G41:I41)/(SUM(G13:I13)*12)))</f>
        <v/>
      </c>
      <c r="J42" s="28">
        <f>IF(SUM(H41:J41)&lt;=0,"Not burning",IF(SUM(H13:J13)&lt;=0,"n/a",SUM(H41:J41)/(SUM(H13:J13)*12)))</f>
        <v/>
      </c>
      <c r="K42" s="28">
        <f>IF(SUM(I41:K41)&lt;=0,"Not burning",IF(SUM(I13:K13)&lt;=0,"n/a",SUM(I41:K41)/(SUM(I13:K13)*12)))</f>
        <v/>
      </c>
      <c r="L42" s="28">
        <f>IF(SUM(J41:L41)&lt;=0,"Not burning",IF(SUM(J13:L13)&lt;=0,"n/a",SUM(J41:L41)/(SUM(J13:L13)*12)))</f>
        <v/>
      </c>
      <c r="M42" s="28">
        <f>IF(SUM(K41:M41)&lt;=0,"Not burning",IF(SUM(K13:M13)&lt;=0,"n/a",SUM(K41:M41)/(SUM(K13:M13)*12)))</f>
        <v/>
      </c>
      <c r="N42" s="28">
        <f>IF(SUM(L41:N41)&lt;=0,"Not burning",IF(SUM(L13:N13)&lt;=0,"n/a",SUM(L41:N41)/(SUM(L13:N13)*12)))</f>
        <v/>
      </c>
      <c r="O42" s="28">
        <f>IF(SUM(M41:O41)&lt;=0,"Not burning",IF(SUM(M13:O13)&lt;=0,"n/a",SUM(M41:O41)/(SUM(M13:O13)*12)))</f>
        <v/>
      </c>
    </row>
    <row r="43">
      <c r="A43" s="33" t="inlineStr">
        <is>
          <t>Funding received</t>
        </is>
      </c>
      <c r="B43" t="inlineStr">
        <is>
          <t>$</t>
        </is>
      </c>
      <c r="C43" s="6" t="inlineStr">
        <is>
          <t>From Inputs</t>
        </is>
      </c>
      <c r="D43" s="19">
        <f>Inputs!D23</f>
        <v/>
      </c>
      <c r="E43" s="19">
        <f>Inputs!E23</f>
        <v/>
      </c>
      <c r="F43" s="19">
        <f>Inputs!F23</f>
        <v/>
      </c>
      <c r="G43" s="19">
        <f>Inputs!G23</f>
        <v/>
      </c>
      <c r="H43" s="19">
        <f>Inputs!H23</f>
        <v/>
      </c>
      <c r="I43" s="19">
        <f>Inputs!I23</f>
        <v/>
      </c>
      <c r="J43" s="19">
        <f>Inputs!J23</f>
        <v/>
      </c>
      <c r="K43" s="19">
        <f>Inputs!K23</f>
        <v/>
      </c>
      <c r="L43" s="19">
        <f>Inputs!L23</f>
        <v/>
      </c>
      <c r="M43" s="19">
        <f>Inputs!M23</f>
        <v/>
      </c>
      <c r="N43" s="19">
        <f>Inputs!N23</f>
        <v/>
      </c>
      <c r="O43" s="19">
        <f>Inputs!O23</f>
        <v/>
      </c>
    </row>
    <row r="44">
      <c r="A44" s="33" t="inlineStr">
        <is>
          <t>Cash at start of month</t>
        </is>
      </c>
      <c r="B44" t="inlineStr">
        <is>
          <t>$</t>
        </is>
      </c>
      <c r="C44" s="6" t="inlineStr">
        <is>
          <t>Last month's cash at the end (month 1: Inputs)</t>
        </is>
      </c>
      <c r="D44" s="19">
        <f>Inputs!$D$8</f>
        <v/>
      </c>
      <c r="E44" s="19">
        <f>D45</f>
        <v/>
      </c>
      <c r="F44" s="19">
        <f>E45</f>
        <v/>
      </c>
      <c r="G44" s="19">
        <f>F45</f>
        <v/>
      </c>
      <c r="H44" s="19">
        <f>G45</f>
        <v/>
      </c>
      <c r="I44" s="19">
        <f>H45</f>
        <v/>
      </c>
      <c r="J44" s="19">
        <f>I45</f>
        <v/>
      </c>
      <c r="K44" s="19">
        <f>J45</f>
        <v/>
      </c>
      <c r="L44" s="19">
        <f>K45</f>
        <v/>
      </c>
      <c r="M44" s="19">
        <f>L45</f>
        <v/>
      </c>
      <c r="N44" s="19">
        <f>M45</f>
        <v/>
      </c>
      <c r="O44" s="19">
        <f>N45</f>
        <v/>
      </c>
    </row>
    <row r="45">
      <c r="A45" s="15" t="inlineStr">
        <is>
          <t>Cash at end of month</t>
        </is>
      </c>
      <c r="B45" t="inlineStr">
        <is>
          <t>$</t>
        </is>
      </c>
      <c r="C45" s="6" t="inlineStr">
        <is>
          <t>Cash at start + funding - net burn</t>
        </is>
      </c>
      <c r="D45" s="18">
        <f>D44+D43-D41</f>
        <v/>
      </c>
      <c r="E45" s="18">
        <f>E44+E43-E41</f>
        <v/>
      </c>
      <c r="F45" s="18">
        <f>F44+F43-F41</f>
        <v/>
      </c>
      <c r="G45" s="18">
        <f>G44+G43-G41</f>
        <v/>
      </c>
      <c r="H45" s="18">
        <f>H44+H43-H41</f>
        <v/>
      </c>
      <c r="I45" s="18">
        <f>I44+I43-I41</f>
        <v/>
      </c>
      <c r="J45" s="18">
        <f>J44+J43-J41</f>
        <v/>
      </c>
      <c r="K45" s="18">
        <f>K44+K43-K41</f>
        <v/>
      </c>
      <c r="L45" s="18">
        <f>L44+L43-L41</f>
        <v/>
      </c>
      <c r="M45" s="18">
        <f>M44+M43-M41</f>
        <v/>
      </c>
      <c r="N45" s="18">
        <f>N44+N43-N41</f>
        <v/>
      </c>
      <c r="O45" s="18">
        <f>O44+O43-O41</f>
        <v/>
      </c>
    </row>
    <row r="46">
      <c r="A46" s="33" t="inlineStr">
        <is>
          <t>Average net burn, last 3 months</t>
        </is>
      </c>
      <c r="B46" t="inlineStr">
        <is>
          <t>$</t>
        </is>
      </c>
      <c r="C46" s="6" t="inlineStr">
        <is>
          <t>Average of this month and up to two months before</t>
        </is>
      </c>
      <c r="D46" s="19">
        <f>AVERAGE(D41:D41)</f>
        <v/>
      </c>
      <c r="E46" s="19">
        <f>AVERAGE(D41:E41)</f>
        <v/>
      </c>
      <c r="F46" s="19">
        <f>AVERAGE(D41:F41)</f>
        <v/>
      </c>
      <c r="G46" s="19">
        <f>AVERAGE(E41:G41)</f>
        <v/>
      </c>
      <c r="H46" s="19">
        <f>AVERAGE(F41:H41)</f>
        <v/>
      </c>
      <c r="I46" s="19">
        <f>AVERAGE(G41:I41)</f>
        <v/>
      </c>
      <c r="J46" s="19">
        <f>AVERAGE(H41:J41)</f>
        <v/>
      </c>
      <c r="K46" s="19">
        <f>AVERAGE(I41:K41)</f>
        <v/>
      </c>
      <c r="L46" s="19">
        <f>AVERAGE(J41:L41)</f>
        <v/>
      </c>
      <c r="M46" s="19">
        <f>AVERAGE(K41:M41)</f>
        <v/>
      </c>
      <c r="N46" s="19">
        <f>AVERAGE(L41:N41)</f>
        <v/>
      </c>
      <c r="O46" s="19">
        <f>AVERAGE(M41:O41)</f>
        <v/>
      </c>
    </row>
    <row r="47">
      <c r="A47" s="15" t="inlineStr">
        <is>
          <t>Runway</t>
        </is>
      </c>
      <c r="B47" t="inlineStr">
        <is>
          <t>months</t>
        </is>
      </c>
      <c r="C47" s="6" t="inlineStr">
        <is>
          <t>Cash at end / average net burn of the last 3 months</t>
        </is>
      </c>
      <c r="D47" s="25">
        <f>IF(D46&lt;=0,"Not burning",D45/D46)</f>
        <v/>
      </c>
      <c r="E47" s="25">
        <f>IF(E46&lt;=0,"Not burning",E45/E46)</f>
        <v/>
      </c>
      <c r="F47" s="25">
        <f>IF(F46&lt;=0,"Not burning",F45/F46)</f>
        <v/>
      </c>
      <c r="G47" s="25">
        <f>IF(G46&lt;=0,"Not burning",G45/G46)</f>
        <v/>
      </c>
      <c r="H47" s="25">
        <f>IF(H46&lt;=0,"Not burning",H45/H46)</f>
        <v/>
      </c>
      <c r="I47" s="25">
        <f>IF(I46&lt;=0,"Not burning",I45/I46)</f>
        <v/>
      </c>
      <c r="J47" s="25">
        <f>IF(J46&lt;=0,"Not burning",J45/J46)</f>
        <v/>
      </c>
      <c r="K47" s="25">
        <f>IF(K46&lt;=0,"Not burning",K45/K46)</f>
        <v/>
      </c>
      <c r="L47" s="25">
        <f>IF(L46&lt;=0,"Not burning",L45/L46)</f>
        <v/>
      </c>
      <c r="M47" s="25">
        <f>IF(M46&lt;=0,"Not burning",M45/M46)</f>
        <v/>
      </c>
      <c r="N47" s="25">
        <f>IF(N46&lt;=0,"Not burning",N45/N46)</f>
        <v/>
      </c>
      <c r="O47" s="25">
        <f>IF(O46&lt;=0,"Not burning",O45/O46)</f>
        <v/>
      </c>
    </row>
    <row r="48">
      <c r="A48" s="13" t="inlineStr">
        <is>
          <t>Checks</t>
        </is>
      </c>
      <c r="B48" s="14" t="n"/>
      <c r="C48" s="14" t="n"/>
      <c r="D48" s="14" t="n"/>
      <c r="E48" s="14" t="n"/>
      <c r="F48" s="14" t="n"/>
      <c r="G48" s="14" t="n"/>
      <c r="H48" s="14" t="n"/>
      <c r="I48" s="14" t="n"/>
      <c r="J48" s="14" t="n"/>
      <c r="K48" s="14" t="n"/>
      <c r="L48" s="14" t="n"/>
      <c r="M48" s="14" t="n"/>
      <c r="N48" s="14" t="n"/>
      <c r="O48" s="14" t="n"/>
    </row>
    <row r="49">
      <c r="A49" s="33" t="inlineStr">
        <is>
          <t>MRR check</t>
        </is>
      </c>
      <c r="B49" t="inlineStr">
        <is>
          <t>should be 0</t>
        </is>
      </c>
      <c r="C49" s="6" t="inlineStr">
        <is>
          <t>MRR at end - (MRR at the start + all net new MRR so far)</t>
        </is>
      </c>
      <c r="D49" s="39">
        <f>ROUND(D12-(Inputs!$D$6+SUM($D13:D13)),2)</f>
        <v/>
      </c>
      <c r="E49" s="39">
        <f>ROUND(E12-(Inputs!$D$6+SUM($D13:E13)),2)</f>
        <v/>
      </c>
      <c r="F49" s="39">
        <f>ROUND(F12-(Inputs!$D$6+SUM($D13:F13)),2)</f>
        <v/>
      </c>
      <c r="G49" s="39">
        <f>ROUND(G12-(Inputs!$D$6+SUM($D13:G13)),2)</f>
        <v/>
      </c>
      <c r="H49" s="39">
        <f>ROUND(H12-(Inputs!$D$6+SUM($D13:H13)),2)</f>
        <v/>
      </c>
      <c r="I49" s="39">
        <f>ROUND(I12-(Inputs!$D$6+SUM($D13:I13)),2)</f>
        <v/>
      </c>
      <c r="J49" s="39">
        <f>ROUND(J12-(Inputs!$D$6+SUM($D13:J13)),2)</f>
        <v/>
      </c>
      <c r="K49" s="39">
        <f>ROUND(K12-(Inputs!$D$6+SUM($D13:K13)),2)</f>
        <v/>
      </c>
      <c r="L49" s="39">
        <f>ROUND(L12-(Inputs!$D$6+SUM($D13:L13)),2)</f>
        <v/>
      </c>
      <c r="M49" s="39">
        <f>ROUND(M12-(Inputs!$D$6+SUM($D13:M13)),2)</f>
        <v/>
      </c>
      <c r="N49" s="39">
        <f>ROUND(N12-(Inputs!$D$6+SUM($D13:N13)),2)</f>
        <v/>
      </c>
      <c r="O49" s="39">
        <f>ROUND(O12-(Inputs!$D$6+SUM($D13:O13)),2)</f>
        <v/>
      </c>
    </row>
    <row r="50">
      <c r="A50" s="33" t="inlineStr">
        <is>
          <t>Cash check</t>
        </is>
      </c>
      <c r="B50" t="inlineStr">
        <is>
          <t>should be 0</t>
        </is>
      </c>
      <c r="C50" s="6" t="inlineStr">
        <is>
          <t>Cash at end - (cash at the start + all funding - all net burn so far)</t>
        </is>
      </c>
      <c r="D50" s="39">
        <f>ROUND(D45-(Inputs!$D$8+SUM($D43:D43)-SUM($D41:D41)),2)</f>
        <v/>
      </c>
      <c r="E50" s="39">
        <f>ROUND(E45-(Inputs!$D$8+SUM($D43:E43)-SUM($D41:E41)),2)</f>
        <v/>
      </c>
      <c r="F50" s="39">
        <f>ROUND(F45-(Inputs!$D$8+SUM($D43:F43)-SUM($D41:F41)),2)</f>
        <v/>
      </c>
      <c r="G50" s="39">
        <f>ROUND(G45-(Inputs!$D$8+SUM($D43:G43)-SUM($D41:G41)),2)</f>
        <v/>
      </c>
      <c r="H50" s="39">
        <f>ROUND(H45-(Inputs!$D$8+SUM($D43:H43)-SUM($D41:H41)),2)</f>
        <v/>
      </c>
      <c r="I50" s="39">
        <f>ROUND(I45-(Inputs!$D$8+SUM($D43:I43)-SUM($D41:I41)),2)</f>
        <v/>
      </c>
      <c r="J50" s="39">
        <f>ROUND(J45-(Inputs!$D$8+SUM($D43:J43)-SUM($D41:J41)),2)</f>
        <v/>
      </c>
      <c r="K50" s="39">
        <f>ROUND(K45-(Inputs!$D$8+SUM($D43:K43)-SUM($D41:K41)),2)</f>
        <v/>
      </c>
      <c r="L50" s="39">
        <f>ROUND(L45-(Inputs!$D$8+SUM($D43:L43)-SUM($D41:L41)),2)</f>
        <v/>
      </c>
      <c r="M50" s="39">
        <f>ROUND(M45-(Inputs!$D$8+SUM($D43:M43)-SUM($D41:M41)),2)</f>
        <v/>
      </c>
      <c r="N50" s="39">
        <f>ROUND(N45-(Inputs!$D$8+SUM($D43:N43)-SUM($D41:N41)),2)</f>
        <v/>
      </c>
      <c r="O50" s="39">
        <f>ROUND(O45-(Inputs!$D$8+SUM($D43:O43)-SUM($D41:O41)),2)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Waveup</dc:creator>
  <dc:title xmlns:dc="http://purl.org/dc/elements/1.1/">Startup KPI dashboard template (fictional B2B SaaS startup)</dc:title>
  <dcterms:created xmlns:dcterms="http://purl.org/dc/terms/" xmlns:xsi="http://www.w3.org/2001/XMLSchema-instance" xsi:type="dcterms:W3CDTF">2026-10-18T09:03:49Z</dcterms:created>
  <dcterms:modified xmlns:dcterms="http://purl.org/dc/terms/" xmlns:xsi="http://www.w3.org/2001/XMLSchema-instance" xsi:type="dcterms:W3CDTF">2026-10-18T09:03:49Z</dcterms:modified>
</cp:coreProperties>
</file>